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LPIT\Daniel\ANS\Sylabusy Erasmus+\"/>
    </mc:Choice>
  </mc:AlternateContent>
  <xr:revisionPtr revIDLastSave="0" documentId="13_ncr:1_{FC82CF8E-691A-41FE-AE9B-5A9E2DFEFA3F}" xr6:coauthVersionLast="36" xr6:coauthVersionMax="47" xr10:uidLastSave="{00000000-0000-0000-0000-000000000000}"/>
  <bookViews>
    <workbookView xWindow="0" yWindow="0" windowWidth="17140" windowHeight="16490" tabRatio="871" firstSheet="3" activeTab="3" xr2:uid="{00000000-000D-0000-FFFF-FFFF00000000}"/>
  </bookViews>
  <sheets>
    <sheet name="OKŁADKA" sheetId="7" state="hidden" r:id="rId1"/>
    <sheet name="Filologia_poziom komunikatywny" sheetId="16" state="hidden" r:id="rId2"/>
    <sheet name="Filologia_poziom podstawowy" sheetId="14" state="hidden" r:id="rId3"/>
    <sheet name="Język angielski sem IV" sheetId="22" r:id="rId4"/>
  </sheets>
  <definedNames>
    <definedName name="_xlnm.Print_Area" localSheetId="1">'Filologia_poziom komunikatywny'!$A$1:$ES$85</definedName>
    <definedName name="_xlnm.Print_Area" localSheetId="2">'Filologia_poziom podstawowy'!$A$1:$ES$78</definedName>
    <definedName name="_xlnm.Print_Titles" localSheetId="1">'Filologia_poziom komunikatywny'!$A:$C</definedName>
    <definedName name="_xlnm.Print_Titles" localSheetId="2">'Filologia_poziom podstawowy'!$A:$C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22" l="1"/>
  <c r="I38" i="22"/>
  <c r="H38" i="22"/>
  <c r="G38" i="22"/>
  <c r="F38" i="22"/>
  <c r="E38" i="22"/>
  <c r="D34" i="22"/>
  <c r="I33" i="22"/>
  <c r="H33" i="22"/>
  <c r="G33" i="22"/>
  <c r="F33" i="22"/>
  <c r="E33" i="22"/>
  <c r="D28" i="22"/>
  <c r="I27" i="22"/>
  <c r="H27" i="22"/>
  <c r="G27" i="22"/>
  <c r="F27" i="22"/>
  <c r="E27" i="22"/>
  <c r="D22" i="22"/>
  <c r="I21" i="22"/>
  <c r="H21" i="22"/>
  <c r="G21" i="22"/>
  <c r="F21" i="22"/>
  <c r="E21" i="22"/>
  <c r="I19" i="22"/>
  <c r="H19" i="22"/>
  <c r="G19" i="22"/>
  <c r="F19" i="22"/>
  <c r="E19" i="22"/>
  <c r="I14" i="22"/>
  <c r="H14" i="22"/>
  <c r="G14" i="22"/>
  <c r="F14" i="22"/>
  <c r="E10" i="22"/>
  <c r="E14" i="22" s="1"/>
  <c r="H34" i="22" l="1"/>
  <c r="E39" i="22"/>
  <c r="E22" i="22"/>
  <c r="G28" i="22"/>
  <c r="E28" i="22"/>
  <c r="E34" i="22"/>
  <c r="F34" i="22"/>
  <c r="F28" i="22"/>
  <c r="F39" i="22"/>
  <c r="I34" i="22"/>
  <c r="I28" i="22"/>
  <c r="I22" i="22"/>
  <c r="I39" i="22"/>
  <c r="F22" i="22"/>
  <c r="G34" i="22"/>
  <c r="G39" i="22"/>
  <c r="G22" i="22"/>
  <c r="H28" i="22"/>
  <c r="H39" i="22"/>
  <c r="H22" i="22"/>
  <c r="R70" i="16" l="1"/>
  <c r="AH9" i="16"/>
  <c r="AT63" i="16" l="1"/>
  <c r="R31" i="16" l="1"/>
  <c r="R30" i="16"/>
  <c r="D49" i="14" l="1"/>
  <c r="E49" i="14"/>
  <c r="F49" i="14"/>
  <c r="G49" i="14"/>
  <c r="H49" i="14"/>
  <c r="N49" i="14"/>
  <c r="R49" i="14"/>
  <c r="R40" i="14"/>
  <c r="N40" i="14"/>
  <c r="H40" i="14"/>
  <c r="G40" i="14"/>
  <c r="F40" i="14"/>
  <c r="E40" i="14"/>
  <c r="D40" i="14"/>
  <c r="R39" i="14"/>
  <c r="N39" i="14"/>
  <c r="H39" i="14"/>
  <c r="G39" i="14"/>
  <c r="F39" i="14"/>
  <c r="E39" i="14"/>
  <c r="D39" i="14"/>
  <c r="N25" i="16"/>
  <c r="N26" i="16"/>
  <c r="H25" i="16"/>
  <c r="G25" i="16"/>
  <c r="F25" i="16"/>
  <c r="E25" i="16"/>
  <c r="D25" i="16"/>
  <c r="P49" i="14" l="1"/>
  <c r="Q49" i="14" s="1"/>
  <c r="P40" i="14"/>
  <c r="Q40" i="14" s="1"/>
  <c r="P39" i="14"/>
  <c r="Q39" i="14" s="1"/>
  <c r="N18" i="14"/>
  <c r="H18" i="14"/>
  <c r="G18" i="14"/>
  <c r="F18" i="14"/>
  <c r="E18" i="14"/>
  <c r="D18" i="14"/>
  <c r="R18" i="14"/>
  <c r="R25" i="16"/>
  <c r="P25" i="16" l="1"/>
  <c r="Q25" i="16" s="1"/>
  <c r="P18" i="14"/>
  <c r="Q18" i="14" s="1"/>
  <c r="N46" i="16"/>
  <c r="N47" i="16"/>
  <c r="N48" i="16"/>
  <c r="H46" i="16"/>
  <c r="H47" i="16"/>
  <c r="G46" i="16"/>
  <c r="G47" i="16"/>
  <c r="F46" i="16"/>
  <c r="F47" i="16"/>
  <c r="E46" i="16"/>
  <c r="E48" i="16"/>
  <c r="P47" i="16" l="1"/>
  <c r="P46" i="16"/>
  <c r="Q46" i="16" s="1"/>
  <c r="R75" i="14"/>
  <c r="N75" i="14"/>
  <c r="H75" i="14"/>
  <c r="G75" i="14"/>
  <c r="F75" i="14"/>
  <c r="E75" i="14"/>
  <c r="D75" i="14"/>
  <c r="R65" i="14"/>
  <c r="N65" i="14"/>
  <c r="H65" i="14"/>
  <c r="G65" i="14"/>
  <c r="F65" i="14"/>
  <c r="D66" i="14"/>
  <c r="D55" i="14"/>
  <c r="D65" i="14"/>
  <c r="E65" i="14"/>
  <c r="R54" i="14"/>
  <c r="N54" i="14"/>
  <c r="H54" i="14"/>
  <c r="G54" i="14"/>
  <c r="F54" i="14"/>
  <c r="E54" i="14"/>
  <c r="D54" i="14"/>
  <c r="R82" i="16"/>
  <c r="N82" i="16"/>
  <c r="H82" i="16"/>
  <c r="G82" i="16"/>
  <c r="F82" i="16"/>
  <c r="E82" i="16"/>
  <c r="R72" i="16"/>
  <c r="N72" i="16"/>
  <c r="H72" i="16"/>
  <c r="G72" i="16"/>
  <c r="F72" i="16"/>
  <c r="E72" i="16"/>
  <c r="N61" i="16"/>
  <c r="H61" i="16"/>
  <c r="G61" i="16"/>
  <c r="F61" i="16"/>
  <c r="E61" i="16"/>
  <c r="D82" i="16"/>
  <c r="D61" i="16"/>
  <c r="D72" i="16"/>
  <c r="P54" i="14" l="1"/>
  <c r="Q54" i="14" s="1"/>
  <c r="P75" i="14"/>
  <c r="Q75" i="14" s="1"/>
  <c r="P65" i="14"/>
  <c r="Q65" i="14" s="1"/>
  <c r="P61" i="16"/>
  <c r="Q61" i="16" s="1"/>
  <c r="P82" i="16"/>
  <c r="Q82" i="16" s="1"/>
  <c r="P72" i="16"/>
  <c r="Q72" i="16" s="1"/>
  <c r="R37" i="16" l="1"/>
  <c r="N72" i="14" l="1"/>
  <c r="H72" i="14"/>
  <c r="G72" i="14"/>
  <c r="F72" i="14"/>
  <c r="E72" i="14"/>
  <c r="D72" i="14"/>
  <c r="R72" i="14"/>
  <c r="N78" i="16"/>
  <c r="H78" i="16"/>
  <c r="G78" i="16"/>
  <c r="F78" i="16"/>
  <c r="E78" i="16"/>
  <c r="D78" i="16"/>
  <c r="R77" i="16"/>
  <c r="R78" i="16"/>
  <c r="R79" i="16"/>
  <c r="R80" i="16"/>
  <c r="R81" i="16"/>
  <c r="R83" i="16"/>
  <c r="P78" i="16" l="1"/>
  <c r="Q78" i="16" s="1"/>
  <c r="P72" i="14"/>
  <c r="Q72" i="14" s="1"/>
  <c r="R71" i="14"/>
  <c r="N71" i="14"/>
  <c r="H71" i="14"/>
  <c r="G71" i="14"/>
  <c r="F71" i="14"/>
  <c r="E71" i="14"/>
  <c r="D71" i="14"/>
  <c r="R62" i="14"/>
  <c r="N62" i="14"/>
  <c r="H62" i="14"/>
  <c r="G62" i="14"/>
  <c r="F62" i="14"/>
  <c r="E62" i="14"/>
  <c r="D62" i="14"/>
  <c r="R52" i="14"/>
  <c r="N52" i="14"/>
  <c r="H52" i="14"/>
  <c r="G52" i="14"/>
  <c r="F52" i="14"/>
  <c r="E52" i="14"/>
  <c r="D52" i="14"/>
  <c r="R30" i="14"/>
  <c r="N30" i="14"/>
  <c r="H30" i="14"/>
  <c r="G30" i="14"/>
  <c r="F30" i="14"/>
  <c r="E30" i="14"/>
  <c r="D30" i="14"/>
  <c r="R21" i="14"/>
  <c r="N21" i="14"/>
  <c r="H21" i="14"/>
  <c r="G21" i="14"/>
  <c r="F21" i="14"/>
  <c r="E21" i="14"/>
  <c r="D21" i="14"/>
  <c r="R24" i="14"/>
  <c r="N24" i="14"/>
  <c r="H24" i="14"/>
  <c r="G24" i="14"/>
  <c r="F24" i="14"/>
  <c r="E24" i="14"/>
  <c r="D24" i="14"/>
  <c r="R23" i="14"/>
  <c r="N23" i="14"/>
  <c r="H23" i="14"/>
  <c r="G23" i="14"/>
  <c r="F23" i="14"/>
  <c r="E23" i="14"/>
  <c r="D23" i="14"/>
  <c r="R22" i="14"/>
  <c r="N22" i="14"/>
  <c r="H22" i="14"/>
  <c r="G22" i="14"/>
  <c r="F22" i="14"/>
  <c r="E22" i="14"/>
  <c r="D22" i="14"/>
  <c r="R70" i="14"/>
  <c r="N79" i="16"/>
  <c r="H79" i="16"/>
  <c r="G79" i="16"/>
  <c r="F79" i="16"/>
  <c r="E79" i="16"/>
  <c r="D79" i="16"/>
  <c r="P21" i="14" l="1"/>
  <c r="Q21" i="14" s="1"/>
  <c r="P79" i="16"/>
  <c r="Q79" i="16" s="1"/>
  <c r="P24" i="14"/>
  <c r="Q24" i="14" s="1"/>
  <c r="P22" i="14"/>
  <c r="Q22" i="14" s="1"/>
  <c r="P23" i="14"/>
  <c r="Q23" i="14" s="1"/>
  <c r="P52" i="14"/>
  <c r="Q52" i="14" s="1"/>
  <c r="P62" i="14"/>
  <c r="Q62" i="14" s="1"/>
  <c r="P30" i="14"/>
  <c r="Q30" i="14" s="1"/>
  <c r="P71" i="14"/>
  <c r="Q71" i="14" s="1"/>
  <c r="R69" i="16"/>
  <c r="N69" i="16"/>
  <c r="H69" i="16"/>
  <c r="G69" i="16"/>
  <c r="F69" i="16"/>
  <c r="E69" i="16"/>
  <c r="D69" i="16"/>
  <c r="N59" i="16"/>
  <c r="H59" i="16"/>
  <c r="G59" i="16"/>
  <c r="F59" i="16"/>
  <c r="E59" i="16"/>
  <c r="D59" i="16"/>
  <c r="BI23" i="16"/>
  <c r="N37" i="16"/>
  <c r="H37" i="16"/>
  <c r="G37" i="16"/>
  <c r="F37" i="16"/>
  <c r="E37" i="16"/>
  <c r="D37" i="16"/>
  <c r="N31" i="16"/>
  <c r="H31" i="16"/>
  <c r="G31" i="16"/>
  <c r="G32" i="16"/>
  <c r="F31" i="16"/>
  <c r="E31" i="16"/>
  <c r="D31" i="16"/>
  <c r="P31" i="16" l="1"/>
  <c r="Q31" i="16" s="1"/>
  <c r="P69" i="16"/>
  <c r="Q69" i="16" s="1"/>
  <c r="P59" i="16"/>
  <c r="Q59" i="16" s="1"/>
  <c r="P37" i="16"/>
  <c r="Q37" i="16" s="1"/>
  <c r="N30" i="16"/>
  <c r="H30" i="16"/>
  <c r="G30" i="16"/>
  <c r="F30" i="16"/>
  <c r="E30" i="16"/>
  <c r="D30" i="16"/>
  <c r="P30" i="16" l="1"/>
  <c r="Q30" i="16" s="1"/>
  <c r="Y16" i="14"/>
  <c r="V16" i="14" l="1"/>
  <c r="X16" i="14"/>
  <c r="AK16" i="14"/>
  <c r="AI16" i="14"/>
  <c r="R9" i="14"/>
  <c r="N9" i="14"/>
  <c r="H9" i="14"/>
  <c r="G9" i="14"/>
  <c r="F9" i="14"/>
  <c r="E9" i="14"/>
  <c r="AG16" i="14"/>
  <c r="T16" i="14"/>
  <c r="P9" i="14" l="1"/>
  <c r="Q9" i="14" s="1"/>
  <c r="D50" i="14"/>
  <c r="D57" i="16"/>
  <c r="R31" i="14"/>
  <c r="N31" i="14"/>
  <c r="H31" i="14"/>
  <c r="G31" i="14"/>
  <c r="F31" i="14"/>
  <c r="E31" i="14"/>
  <c r="D31" i="14"/>
  <c r="R29" i="14"/>
  <c r="N29" i="14"/>
  <c r="H29" i="14"/>
  <c r="G29" i="14"/>
  <c r="F29" i="14"/>
  <c r="E29" i="14"/>
  <c r="D29" i="14"/>
  <c r="R28" i="14"/>
  <c r="N28" i="14"/>
  <c r="H28" i="14"/>
  <c r="G28" i="14"/>
  <c r="F28" i="14"/>
  <c r="E28" i="14"/>
  <c r="D28" i="14"/>
  <c r="R27" i="14"/>
  <c r="N27" i="14"/>
  <c r="H27" i="14"/>
  <c r="G27" i="14"/>
  <c r="F27" i="14"/>
  <c r="E27" i="14"/>
  <c r="D27" i="14"/>
  <c r="D34" i="16"/>
  <c r="D35" i="16"/>
  <c r="D36" i="16"/>
  <c r="D38" i="16"/>
  <c r="E34" i="16"/>
  <c r="E35" i="16"/>
  <c r="E36" i="16"/>
  <c r="E38" i="16"/>
  <c r="F34" i="16"/>
  <c r="F35" i="16"/>
  <c r="F36" i="16"/>
  <c r="F38" i="16"/>
  <c r="G34" i="16"/>
  <c r="G35" i="16"/>
  <c r="G36" i="16"/>
  <c r="G38" i="16"/>
  <c r="H34" i="16"/>
  <c r="H35" i="16"/>
  <c r="H36" i="16"/>
  <c r="H38" i="16"/>
  <c r="N34" i="16"/>
  <c r="N35" i="16"/>
  <c r="N36" i="16"/>
  <c r="N38" i="16"/>
  <c r="R34" i="16"/>
  <c r="R35" i="16"/>
  <c r="R36" i="16"/>
  <c r="R38" i="16"/>
  <c r="BG43" i="16"/>
  <c r="P35" i="16" l="1"/>
  <c r="Q35" i="16" s="1"/>
  <c r="P38" i="16"/>
  <c r="Q38" i="16" s="1"/>
  <c r="P34" i="16"/>
  <c r="Q34" i="16" s="1"/>
  <c r="P36" i="16"/>
  <c r="Q36" i="16" s="1"/>
  <c r="P28" i="14"/>
  <c r="Q28" i="14" s="1"/>
  <c r="P27" i="14"/>
  <c r="Q27" i="14" s="1"/>
  <c r="P31" i="14"/>
  <c r="Q31" i="14" s="1"/>
  <c r="P29" i="14"/>
  <c r="Q29" i="14" s="1"/>
  <c r="D76" i="14"/>
  <c r="R41" i="14" l="1"/>
  <c r="R42" i="14"/>
  <c r="N41" i="14"/>
  <c r="H41" i="14"/>
  <c r="H42" i="14"/>
  <c r="G41" i="14"/>
  <c r="G42" i="14"/>
  <c r="F41" i="14"/>
  <c r="F42" i="14"/>
  <c r="E41" i="14"/>
  <c r="D41" i="14"/>
  <c r="D42" i="14"/>
  <c r="R27" i="16"/>
  <c r="R28" i="16"/>
  <c r="R29" i="16"/>
  <c r="R32" i="16"/>
  <c r="R33" i="16"/>
  <c r="N27" i="16"/>
  <c r="N28" i="16"/>
  <c r="N29" i="16"/>
  <c r="N32" i="16"/>
  <c r="N33" i="16"/>
  <c r="H27" i="16"/>
  <c r="H28" i="16"/>
  <c r="H29" i="16"/>
  <c r="H32" i="16"/>
  <c r="G27" i="16"/>
  <c r="G28" i="16"/>
  <c r="G29" i="16"/>
  <c r="F27" i="16"/>
  <c r="F28" i="16"/>
  <c r="F29" i="16"/>
  <c r="F32" i="16"/>
  <c r="F33" i="16"/>
  <c r="E27" i="16"/>
  <c r="E28" i="16"/>
  <c r="E29" i="16"/>
  <c r="E32" i="16"/>
  <c r="E33" i="16"/>
  <c r="D27" i="16"/>
  <c r="D28" i="16"/>
  <c r="D29" i="16"/>
  <c r="D32" i="16"/>
  <c r="R25" i="14"/>
  <c r="N25" i="14"/>
  <c r="H25" i="14"/>
  <c r="G25" i="14"/>
  <c r="F25" i="14"/>
  <c r="E25" i="14"/>
  <c r="P27" i="16" l="1"/>
  <c r="Q27" i="16" s="1"/>
  <c r="P41" i="14"/>
  <c r="Q41" i="14" s="1"/>
  <c r="P32" i="16"/>
  <c r="Q32" i="16" s="1"/>
  <c r="P28" i="16"/>
  <c r="Q28" i="16" s="1"/>
  <c r="P29" i="16"/>
  <c r="Q29" i="16" s="1"/>
  <c r="D83" i="16"/>
  <c r="D73" i="16"/>
  <c r="D62" i="16"/>
  <c r="D70" i="14"/>
  <c r="D73" i="14"/>
  <c r="D74" i="14"/>
  <c r="D69" i="14"/>
  <c r="S78" i="14" l="1"/>
  <c r="S68" i="14"/>
  <c r="S57" i="14"/>
  <c r="S46" i="14"/>
  <c r="S53" i="16"/>
  <c r="S85" i="16"/>
  <c r="S75" i="16"/>
  <c r="S64" i="16"/>
  <c r="D77" i="16"/>
  <c r="D80" i="16"/>
  <c r="D81" i="16"/>
  <c r="D76" i="16"/>
  <c r="D66" i="16"/>
  <c r="D67" i="16"/>
  <c r="D68" i="16"/>
  <c r="D70" i="16"/>
  <c r="D71" i="16"/>
  <c r="D65" i="16"/>
  <c r="D55" i="16"/>
  <c r="D56" i="16"/>
  <c r="D58" i="16"/>
  <c r="D60" i="16"/>
  <c r="D54" i="16"/>
  <c r="D45" i="16"/>
  <c r="D48" i="16"/>
  <c r="D49" i="16"/>
  <c r="D50" i="16"/>
  <c r="D51" i="16"/>
  <c r="D44" i="16"/>
  <c r="D26" i="16"/>
  <c r="D33" i="16"/>
  <c r="P33" i="16" s="1"/>
  <c r="Q33" i="16" s="1"/>
  <c r="D39" i="16"/>
  <c r="D40" i="16"/>
  <c r="D41" i="16"/>
  <c r="D42" i="16"/>
  <c r="D24" i="16"/>
  <c r="D10" i="16"/>
  <c r="D12" i="16"/>
  <c r="D13" i="16"/>
  <c r="D14" i="16"/>
  <c r="D15" i="16"/>
  <c r="D16" i="16"/>
  <c r="D18" i="16"/>
  <c r="D9" i="16"/>
  <c r="I84" i="16" l="1"/>
  <c r="J84" i="16"/>
  <c r="K84" i="16"/>
  <c r="L84" i="16"/>
  <c r="M84" i="16"/>
  <c r="O84" i="16"/>
  <c r="I74" i="16"/>
  <c r="J74" i="16"/>
  <c r="K74" i="16"/>
  <c r="L74" i="16"/>
  <c r="M74" i="16"/>
  <c r="O74" i="16"/>
  <c r="I63" i="16"/>
  <c r="J63" i="16"/>
  <c r="K63" i="16"/>
  <c r="L63" i="16"/>
  <c r="M63" i="16"/>
  <c r="O63" i="16"/>
  <c r="I43" i="16"/>
  <c r="J43" i="16"/>
  <c r="K43" i="16"/>
  <c r="L43" i="16"/>
  <c r="M43" i="16"/>
  <c r="O43" i="16"/>
  <c r="I23" i="16"/>
  <c r="J23" i="16"/>
  <c r="K23" i="16"/>
  <c r="L23" i="16"/>
  <c r="M23" i="16"/>
  <c r="O23" i="16"/>
  <c r="D77" i="14"/>
  <c r="D59" i="14"/>
  <c r="D60" i="14"/>
  <c r="D61" i="14"/>
  <c r="D63" i="14"/>
  <c r="D64" i="14"/>
  <c r="D58" i="14"/>
  <c r="D48" i="14"/>
  <c r="D51" i="14"/>
  <c r="D53" i="14"/>
  <c r="D47" i="14"/>
  <c r="D38" i="14"/>
  <c r="D43" i="14"/>
  <c r="D44" i="14"/>
  <c r="D37" i="14"/>
  <c r="D19" i="14"/>
  <c r="D20" i="14"/>
  <c r="D25" i="14"/>
  <c r="P25" i="14" s="1"/>
  <c r="Q25" i="14" s="1"/>
  <c r="D26" i="14"/>
  <c r="D32" i="14"/>
  <c r="D33" i="14"/>
  <c r="D34" i="14"/>
  <c r="D35" i="14"/>
  <c r="D17" i="14"/>
  <c r="D11" i="14"/>
  <c r="D10" i="14"/>
  <c r="D52" i="16"/>
  <c r="D16" i="14" l="1"/>
  <c r="O85" i="16"/>
  <c r="O53" i="16"/>
  <c r="O64" i="16"/>
  <c r="O75" i="16"/>
  <c r="J85" i="16"/>
  <c r="J53" i="16"/>
  <c r="J64" i="16"/>
  <c r="J75" i="16"/>
  <c r="M53" i="16"/>
  <c r="M75" i="16"/>
  <c r="M64" i="16"/>
  <c r="M85" i="16"/>
  <c r="I53" i="16"/>
  <c r="I75" i="16"/>
  <c r="I85" i="16"/>
  <c r="I64" i="16"/>
  <c r="L85" i="16"/>
  <c r="L53" i="16"/>
  <c r="L75" i="16"/>
  <c r="L64" i="16"/>
  <c r="K75" i="16"/>
  <c r="K64" i="16"/>
  <c r="K85" i="16"/>
  <c r="K53" i="16"/>
  <c r="I77" i="14"/>
  <c r="J77" i="14"/>
  <c r="K77" i="14"/>
  <c r="L77" i="14"/>
  <c r="M77" i="14"/>
  <c r="O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D84" i="16"/>
  <c r="D74" i="16"/>
  <c r="D63" i="16"/>
  <c r="D43" i="16"/>
  <c r="I67" i="14"/>
  <c r="J67" i="14"/>
  <c r="K67" i="14"/>
  <c r="L67" i="14"/>
  <c r="M67" i="14"/>
  <c r="O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D67" i="14"/>
  <c r="I56" i="14"/>
  <c r="J56" i="14"/>
  <c r="K56" i="14"/>
  <c r="L56" i="14"/>
  <c r="M56" i="14"/>
  <c r="O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EI56" i="14"/>
  <c r="EJ56" i="14"/>
  <c r="EK56" i="14"/>
  <c r="EL56" i="14"/>
  <c r="EM56" i="14"/>
  <c r="EN56" i="14"/>
  <c r="EO56" i="14"/>
  <c r="EP56" i="14"/>
  <c r="EQ56" i="14"/>
  <c r="D56" i="14"/>
  <c r="I45" i="14"/>
  <c r="J45" i="14"/>
  <c r="K45" i="14"/>
  <c r="L45" i="14"/>
  <c r="M45" i="14"/>
  <c r="O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A45" i="14"/>
  <c r="DB45" i="14"/>
  <c r="DC45" i="14"/>
  <c r="DD45" i="14"/>
  <c r="DE45" i="14"/>
  <c r="DF45" i="14"/>
  <c r="DG45" i="14"/>
  <c r="DH45" i="14"/>
  <c r="DI45" i="14"/>
  <c r="DJ45" i="14"/>
  <c r="DK45" i="14"/>
  <c r="DL45" i="14"/>
  <c r="DM45" i="14"/>
  <c r="DN45" i="14"/>
  <c r="DO45" i="14"/>
  <c r="DP45" i="14"/>
  <c r="DQ45" i="14"/>
  <c r="DR45" i="14"/>
  <c r="DS45" i="14"/>
  <c r="DT45" i="14"/>
  <c r="DU45" i="14"/>
  <c r="DV45" i="14"/>
  <c r="DW45" i="14"/>
  <c r="DX45" i="14"/>
  <c r="DY45" i="14"/>
  <c r="DZ45" i="14"/>
  <c r="EA45" i="14"/>
  <c r="EB45" i="14"/>
  <c r="EC45" i="14"/>
  <c r="ED45" i="14"/>
  <c r="EE45" i="14"/>
  <c r="EF45" i="14"/>
  <c r="EG45" i="14"/>
  <c r="EH45" i="14"/>
  <c r="EI45" i="14"/>
  <c r="EJ45" i="14"/>
  <c r="EK45" i="14"/>
  <c r="EL45" i="14"/>
  <c r="EM45" i="14"/>
  <c r="EN45" i="14"/>
  <c r="EO45" i="14"/>
  <c r="EP45" i="14"/>
  <c r="EQ45" i="14"/>
  <c r="D45" i="14"/>
  <c r="I36" i="14"/>
  <c r="J36" i="14"/>
  <c r="K36" i="14"/>
  <c r="L36" i="14"/>
  <c r="M36" i="14"/>
  <c r="O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D36" i="14"/>
  <c r="I16" i="14"/>
  <c r="J16" i="14"/>
  <c r="K16" i="14"/>
  <c r="L16" i="14"/>
  <c r="M16" i="14"/>
  <c r="O16" i="14"/>
  <c r="U16" i="14"/>
  <c r="W16" i="14"/>
  <c r="Z16" i="14"/>
  <c r="AA16" i="14"/>
  <c r="AB16" i="14"/>
  <c r="AC16" i="14"/>
  <c r="AD16" i="14"/>
  <c r="AE16" i="14"/>
  <c r="AF16" i="14"/>
  <c r="AH16" i="14"/>
  <c r="AJ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R11" i="14"/>
  <c r="R12" i="14"/>
  <c r="R13" i="14"/>
  <c r="R14" i="14"/>
  <c r="R15" i="14"/>
  <c r="R17" i="14"/>
  <c r="R19" i="14"/>
  <c r="R20" i="14"/>
  <c r="R26" i="14"/>
  <c r="R32" i="14"/>
  <c r="R33" i="14"/>
  <c r="R34" i="14"/>
  <c r="R35" i="14"/>
  <c r="R37" i="14"/>
  <c r="R38" i="14"/>
  <c r="R43" i="14"/>
  <c r="R44" i="14"/>
  <c r="R47" i="14"/>
  <c r="R48" i="14"/>
  <c r="R50" i="14"/>
  <c r="R51" i="14"/>
  <c r="R53" i="14"/>
  <c r="R55" i="14"/>
  <c r="R58" i="14"/>
  <c r="R59" i="14"/>
  <c r="R60" i="14"/>
  <c r="R61" i="14"/>
  <c r="R63" i="14"/>
  <c r="R64" i="14"/>
  <c r="R66" i="14"/>
  <c r="R69" i="14"/>
  <c r="R73" i="14"/>
  <c r="R74" i="14"/>
  <c r="R76" i="14"/>
  <c r="R10" i="14"/>
  <c r="N11" i="14"/>
  <c r="N12" i="14"/>
  <c r="N13" i="14"/>
  <c r="N14" i="14"/>
  <c r="N15" i="14"/>
  <c r="N17" i="14"/>
  <c r="N19" i="14"/>
  <c r="N20" i="14"/>
  <c r="N26" i="14"/>
  <c r="N32" i="14"/>
  <c r="N33" i="14"/>
  <c r="N34" i="14"/>
  <c r="N35" i="14"/>
  <c r="N37" i="14"/>
  <c r="N38" i="14"/>
  <c r="N42" i="14"/>
  <c r="N43" i="14"/>
  <c r="N44" i="14"/>
  <c r="N47" i="14"/>
  <c r="N48" i="14"/>
  <c r="N50" i="14"/>
  <c r="N51" i="14"/>
  <c r="N53" i="14"/>
  <c r="N55" i="14"/>
  <c r="N58" i="14"/>
  <c r="N59" i="14"/>
  <c r="N60" i="14"/>
  <c r="N61" i="14"/>
  <c r="N63" i="14"/>
  <c r="N64" i="14"/>
  <c r="N66" i="14"/>
  <c r="N69" i="14"/>
  <c r="N70" i="14"/>
  <c r="N73" i="14"/>
  <c r="N74" i="14"/>
  <c r="N76" i="14"/>
  <c r="N10" i="14"/>
  <c r="H11" i="14"/>
  <c r="H12" i="14"/>
  <c r="H13" i="14"/>
  <c r="H14" i="14"/>
  <c r="H15" i="14"/>
  <c r="H17" i="14"/>
  <c r="H19" i="14"/>
  <c r="H20" i="14"/>
  <c r="H26" i="14"/>
  <c r="H32" i="14"/>
  <c r="H33" i="14"/>
  <c r="H34" i="14"/>
  <c r="H35" i="14"/>
  <c r="H37" i="14"/>
  <c r="H38" i="14"/>
  <c r="H43" i="14"/>
  <c r="H44" i="14"/>
  <c r="H47" i="14"/>
  <c r="H48" i="14"/>
  <c r="H50" i="14"/>
  <c r="H51" i="14"/>
  <c r="H53" i="14"/>
  <c r="H55" i="14"/>
  <c r="H58" i="14"/>
  <c r="H59" i="14"/>
  <c r="H60" i="14"/>
  <c r="H61" i="14"/>
  <c r="H63" i="14"/>
  <c r="H64" i="14"/>
  <c r="H66" i="14"/>
  <c r="H69" i="14"/>
  <c r="H70" i="14"/>
  <c r="H73" i="14"/>
  <c r="H74" i="14"/>
  <c r="H76" i="14"/>
  <c r="H10" i="14"/>
  <c r="G11" i="14"/>
  <c r="G12" i="14"/>
  <c r="G13" i="14"/>
  <c r="G14" i="14"/>
  <c r="G15" i="14"/>
  <c r="G17" i="14"/>
  <c r="G19" i="14"/>
  <c r="G20" i="14"/>
  <c r="G26" i="14"/>
  <c r="G32" i="14"/>
  <c r="G33" i="14"/>
  <c r="G34" i="14"/>
  <c r="G35" i="14"/>
  <c r="G37" i="14"/>
  <c r="G38" i="14"/>
  <c r="G43" i="14"/>
  <c r="G44" i="14"/>
  <c r="G47" i="14"/>
  <c r="G48" i="14"/>
  <c r="G50" i="14"/>
  <c r="G51" i="14"/>
  <c r="G53" i="14"/>
  <c r="G55" i="14"/>
  <c r="G58" i="14"/>
  <c r="G59" i="14"/>
  <c r="G60" i="14"/>
  <c r="G61" i="14"/>
  <c r="G63" i="14"/>
  <c r="G64" i="14"/>
  <c r="G66" i="14"/>
  <c r="G69" i="14"/>
  <c r="G70" i="14"/>
  <c r="G73" i="14"/>
  <c r="G74" i="14"/>
  <c r="G76" i="14"/>
  <c r="G10" i="14"/>
  <c r="F37" i="14"/>
  <c r="F38" i="14"/>
  <c r="F43" i="14"/>
  <c r="F44" i="14"/>
  <c r="F47" i="14"/>
  <c r="F48" i="14"/>
  <c r="F50" i="14"/>
  <c r="F51" i="14"/>
  <c r="F53" i="14"/>
  <c r="F55" i="14"/>
  <c r="F58" i="14"/>
  <c r="F59" i="14"/>
  <c r="F60" i="14"/>
  <c r="F61" i="14"/>
  <c r="F63" i="14"/>
  <c r="F64" i="14"/>
  <c r="F66" i="14"/>
  <c r="F69" i="14"/>
  <c r="F70" i="14"/>
  <c r="F73" i="14"/>
  <c r="F74" i="14"/>
  <c r="F76" i="14"/>
  <c r="F17" i="14"/>
  <c r="F19" i="14"/>
  <c r="F20" i="14"/>
  <c r="F26" i="14"/>
  <c r="F32" i="14"/>
  <c r="F33" i="14"/>
  <c r="F34" i="14"/>
  <c r="F35" i="14"/>
  <c r="F12" i="14"/>
  <c r="F13" i="14"/>
  <c r="F14" i="14"/>
  <c r="F15" i="14"/>
  <c r="F11" i="14"/>
  <c r="F10" i="14"/>
  <c r="E12" i="14"/>
  <c r="E13" i="14"/>
  <c r="P13" i="14" s="1"/>
  <c r="E14" i="14"/>
  <c r="P14" i="14" s="1"/>
  <c r="E15" i="14"/>
  <c r="E17" i="14"/>
  <c r="E19" i="14"/>
  <c r="E20" i="14"/>
  <c r="E26" i="14"/>
  <c r="E32" i="14"/>
  <c r="E33" i="14"/>
  <c r="E34" i="14"/>
  <c r="E35" i="14"/>
  <c r="E37" i="14"/>
  <c r="E38" i="14"/>
  <c r="E42" i="14"/>
  <c r="P42" i="14" s="1"/>
  <c r="Q42" i="14" s="1"/>
  <c r="E43" i="14"/>
  <c r="E44" i="14"/>
  <c r="E47" i="14"/>
  <c r="E48" i="14"/>
  <c r="E50" i="14"/>
  <c r="E51" i="14"/>
  <c r="P51" i="14" s="1"/>
  <c r="E53" i="14"/>
  <c r="P53" i="14" s="1"/>
  <c r="E55" i="14"/>
  <c r="E58" i="14"/>
  <c r="E59" i="14"/>
  <c r="E60" i="14"/>
  <c r="E61" i="14"/>
  <c r="E63" i="14"/>
  <c r="E64" i="14"/>
  <c r="E66" i="14"/>
  <c r="P66" i="14" s="1"/>
  <c r="E69" i="14"/>
  <c r="E70" i="14"/>
  <c r="P70" i="14" s="1"/>
  <c r="Q70" i="14" s="1"/>
  <c r="E73" i="14"/>
  <c r="E74" i="14"/>
  <c r="E76" i="14"/>
  <c r="E11" i="14"/>
  <c r="E10" i="14"/>
  <c r="P12" i="14" l="1"/>
  <c r="P26" i="14"/>
  <c r="P15" i="14"/>
  <c r="Q15" i="14" s="1"/>
  <c r="Q14" i="14"/>
  <c r="Q13" i="14"/>
  <c r="Q12" i="14"/>
  <c r="P10" i="14"/>
  <c r="Q10" i="14" s="1"/>
  <c r="P35" i="14"/>
  <c r="Q35" i="14" s="1"/>
  <c r="F16" i="14"/>
  <c r="P34" i="14"/>
  <c r="Q34" i="14" s="1"/>
  <c r="P20" i="14"/>
  <c r="P64" i="14"/>
  <c r="Q64" i="14" s="1"/>
  <c r="P38" i="14"/>
  <c r="Q38" i="14" s="1"/>
  <c r="P33" i="14"/>
  <c r="Q33" i="14" s="1"/>
  <c r="P19" i="14"/>
  <c r="Q19" i="14" s="1"/>
  <c r="Q26" i="14"/>
  <c r="P11" i="14"/>
  <c r="Q11" i="14" s="1"/>
  <c r="P63" i="14"/>
  <c r="Q63" i="14" s="1"/>
  <c r="P58" i="14"/>
  <c r="Q58" i="14" s="1"/>
  <c r="P50" i="14"/>
  <c r="Q50" i="14" s="1"/>
  <c r="Q66" i="14"/>
  <c r="Q53" i="14"/>
  <c r="Q20" i="14"/>
  <c r="P76" i="14"/>
  <c r="Q76" i="14" s="1"/>
  <c r="P69" i="14"/>
  <c r="Q69" i="14" s="1"/>
  <c r="P61" i="14"/>
  <c r="Q61" i="14" s="1"/>
  <c r="P55" i="14"/>
  <c r="Q55" i="14" s="1"/>
  <c r="P32" i="14"/>
  <c r="Q32" i="14" s="1"/>
  <c r="P17" i="14"/>
  <c r="Q17" i="14" s="1"/>
  <c r="Q51" i="14"/>
  <c r="P74" i="14"/>
  <c r="Q74" i="14" s="1"/>
  <c r="P73" i="14"/>
  <c r="Q73" i="14" s="1"/>
  <c r="P60" i="14"/>
  <c r="Q60" i="14" s="1"/>
  <c r="P59" i="14"/>
  <c r="Q59" i="14" s="1"/>
  <c r="P48" i="14"/>
  <c r="Q48" i="14" s="1"/>
  <c r="P47" i="14"/>
  <c r="Q47" i="14" s="1"/>
  <c r="E16" i="14"/>
  <c r="H16" i="14"/>
  <c r="N16" i="14"/>
  <c r="R16" i="14"/>
  <c r="P16" i="14" s="1"/>
  <c r="G16" i="14"/>
  <c r="BE57" i="14"/>
  <c r="CB57" i="14"/>
  <c r="CB78" i="14"/>
  <c r="CB68" i="14"/>
  <c r="CB46" i="14"/>
  <c r="CE57" i="14"/>
  <c r="CE78" i="14"/>
  <c r="CE68" i="14"/>
  <c r="CE46" i="14"/>
  <c r="CA57" i="14"/>
  <c r="CA78" i="14"/>
  <c r="CA68" i="14"/>
  <c r="CA46" i="14"/>
  <c r="BW57" i="14"/>
  <c r="BW46" i="14"/>
  <c r="BW68" i="14"/>
  <c r="BS46" i="14"/>
  <c r="BS78" i="14"/>
  <c r="BS68" i="14"/>
  <c r="BS57" i="14"/>
  <c r="CL68" i="14"/>
  <c r="CF57" i="14"/>
  <c r="CF78" i="14"/>
  <c r="CF68" i="14"/>
  <c r="CF46" i="14"/>
  <c r="AY68" i="14"/>
  <c r="BW78" i="14"/>
  <c r="BK78" i="14"/>
  <c r="CL78" i="14"/>
  <c r="CL46" i="14"/>
  <c r="CH68" i="14"/>
  <c r="CH46" i="14"/>
  <c r="CH57" i="14"/>
  <c r="CH78" i="14"/>
  <c r="CD78" i="14"/>
  <c r="CD68" i="14"/>
  <c r="CD46" i="14"/>
  <c r="CD57" i="14"/>
  <c r="BZ78" i="14"/>
  <c r="BZ68" i="14"/>
  <c r="BZ46" i="14"/>
  <c r="BZ57" i="14"/>
  <c r="BR78" i="14"/>
  <c r="BR68" i="14"/>
  <c r="BR57" i="14"/>
  <c r="BR46" i="14"/>
  <c r="BY68" i="14"/>
  <c r="CK78" i="14"/>
  <c r="CJ68" i="14"/>
  <c r="CJ46" i="14"/>
  <c r="CJ57" i="14"/>
  <c r="BX68" i="14"/>
  <c r="BX57" i="14"/>
  <c r="BX46" i="14"/>
  <c r="CK57" i="14"/>
  <c r="CK68" i="14"/>
  <c r="CK46" i="14"/>
  <c r="CC68" i="14"/>
  <c r="CC46" i="14"/>
  <c r="CC57" i="14"/>
  <c r="CC78" i="14"/>
  <c r="BY46" i="14"/>
  <c r="BY57" i="14"/>
  <c r="BY78" i="14"/>
  <c r="BU46" i="14"/>
  <c r="BU78" i="14"/>
  <c r="BU68" i="14"/>
  <c r="BU57" i="14"/>
  <c r="BQ57" i="14"/>
  <c r="BQ46" i="14"/>
  <c r="BQ78" i="14"/>
  <c r="BQ68" i="14"/>
  <c r="CL57" i="14"/>
  <c r="CJ78" i="14"/>
  <c r="BX78" i="14"/>
  <c r="BN46" i="14"/>
  <c r="BN78" i="14"/>
  <c r="BN68" i="14"/>
  <c r="BN57" i="14"/>
  <c r="BJ46" i="14"/>
  <c r="BJ57" i="14"/>
  <c r="BJ68" i="14"/>
  <c r="BF68" i="14"/>
  <c r="BF78" i="14"/>
  <c r="BF46" i="14"/>
  <c r="BF57" i="14"/>
  <c r="BB68" i="14"/>
  <c r="BB57" i="14"/>
  <c r="BB46" i="14"/>
  <c r="BB78" i="14"/>
  <c r="AX68" i="14"/>
  <c r="AX57" i="14"/>
  <c r="AX46" i="14"/>
  <c r="AP46" i="14"/>
  <c r="AP78" i="14"/>
  <c r="AP68" i="14"/>
  <c r="AP57" i="14"/>
  <c r="AL46" i="14"/>
  <c r="AL78" i="14"/>
  <c r="AL68" i="14"/>
  <c r="AL57" i="14"/>
  <c r="AH46" i="14"/>
  <c r="AH68" i="14"/>
  <c r="AH57" i="14"/>
  <c r="AH78" i="14"/>
  <c r="AD78" i="14"/>
  <c r="AD57" i="14"/>
  <c r="AD68" i="14"/>
  <c r="AD46" i="14"/>
  <c r="Z78" i="14"/>
  <c r="Z57" i="14"/>
  <c r="Z68" i="14"/>
  <c r="Z46" i="14"/>
  <c r="M78" i="14"/>
  <c r="M68" i="14"/>
  <c r="M57" i="14"/>
  <c r="M46" i="14"/>
  <c r="I78" i="14"/>
  <c r="I68" i="14"/>
  <c r="I57" i="14"/>
  <c r="I46" i="14"/>
  <c r="R45" i="14"/>
  <c r="P37" i="14"/>
  <c r="Q37" i="14" s="1"/>
  <c r="BM78" i="14"/>
  <c r="BM68" i="14"/>
  <c r="BM57" i="14"/>
  <c r="BM46" i="14"/>
  <c r="BE78" i="14"/>
  <c r="BE46" i="14"/>
  <c r="BE68" i="14"/>
  <c r="BA78" i="14"/>
  <c r="BA46" i="14"/>
  <c r="BA68" i="14"/>
  <c r="BA57" i="14"/>
  <c r="AW68" i="14"/>
  <c r="AW57" i="14"/>
  <c r="AW46" i="14"/>
  <c r="AS78" i="14"/>
  <c r="AS68" i="14"/>
  <c r="AS57" i="14"/>
  <c r="AS46" i="14"/>
  <c r="AO78" i="14"/>
  <c r="AO57" i="14"/>
  <c r="AO68" i="14"/>
  <c r="AO46" i="14"/>
  <c r="AC78" i="14"/>
  <c r="AC68" i="14"/>
  <c r="AC57" i="14"/>
  <c r="AC46" i="14"/>
  <c r="Y46" i="14"/>
  <c r="Y68" i="14"/>
  <c r="Y57" i="14"/>
  <c r="Y78" i="14"/>
  <c r="U46" i="14"/>
  <c r="U78" i="14"/>
  <c r="U68" i="14"/>
  <c r="U57" i="14"/>
  <c r="L78" i="14"/>
  <c r="L46" i="14"/>
  <c r="L68" i="14"/>
  <c r="L57" i="14"/>
  <c r="BJ78" i="14"/>
  <c r="AX78" i="14"/>
  <c r="BP46" i="14"/>
  <c r="BP78" i="14"/>
  <c r="BP68" i="14"/>
  <c r="BP57" i="14"/>
  <c r="BL46" i="14"/>
  <c r="BL78" i="14"/>
  <c r="BL57" i="14"/>
  <c r="BH57" i="14"/>
  <c r="BH68" i="14"/>
  <c r="BH78" i="14"/>
  <c r="BH46" i="14"/>
  <c r="BD46" i="14"/>
  <c r="BD68" i="14"/>
  <c r="BD57" i="14"/>
  <c r="BD78" i="14"/>
  <c r="AZ46" i="14"/>
  <c r="AZ68" i="14"/>
  <c r="AZ57" i="14"/>
  <c r="AZ78" i="14"/>
  <c r="AR46" i="14"/>
  <c r="AR68" i="14"/>
  <c r="AR57" i="14"/>
  <c r="AR78" i="14"/>
  <c r="AN68" i="14"/>
  <c r="AN57" i="14"/>
  <c r="AN46" i="14"/>
  <c r="AN78" i="14"/>
  <c r="AJ78" i="14"/>
  <c r="AJ68" i="14"/>
  <c r="AJ57" i="14"/>
  <c r="AJ46" i="14"/>
  <c r="AF68" i="14"/>
  <c r="AF57" i="14"/>
  <c r="AF46" i="14"/>
  <c r="AF78" i="14"/>
  <c r="AB68" i="14"/>
  <c r="AB57" i="14"/>
  <c r="AB78" i="14"/>
  <c r="AB46" i="14"/>
  <c r="K78" i="14"/>
  <c r="K68" i="14"/>
  <c r="K57" i="14"/>
  <c r="K46" i="14"/>
  <c r="AY57" i="14"/>
  <c r="AW78" i="14"/>
  <c r="BO68" i="14"/>
  <c r="BO46" i="14"/>
  <c r="BO78" i="14"/>
  <c r="BO57" i="14"/>
  <c r="BK57" i="14"/>
  <c r="BK46" i="14"/>
  <c r="BK68" i="14"/>
  <c r="BC68" i="14"/>
  <c r="BC57" i="14"/>
  <c r="BC78" i="14"/>
  <c r="BC46" i="14"/>
  <c r="AY78" i="14"/>
  <c r="AY46" i="14"/>
  <c r="AU46" i="14"/>
  <c r="AU78" i="14"/>
  <c r="AU68" i="14"/>
  <c r="AU57" i="14"/>
  <c r="AQ68" i="14"/>
  <c r="AQ57" i="14"/>
  <c r="AQ46" i="14"/>
  <c r="AQ78" i="14"/>
  <c r="AM68" i="14"/>
  <c r="AM57" i="14"/>
  <c r="AM46" i="14"/>
  <c r="AM78" i="14"/>
  <c r="AE46" i="14"/>
  <c r="AE78" i="14"/>
  <c r="AE68" i="14"/>
  <c r="AE57" i="14"/>
  <c r="AA46" i="14"/>
  <c r="AA78" i="14"/>
  <c r="AA68" i="14"/>
  <c r="AA57" i="14"/>
  <c r="W68" i="14"/>
  <c r="W57" i="14"/>
  <c r="W46" i="14"/>
  <c r="W78" i="14"/>
  <c r="O78" i="14"/>
  <c r="O46" i="14"/>
  <c r="O68" i="14"/>
  <c r="O57" i="14"/>
  <c r="J78" i="14"/>
  <c r="J68" i="14"/>
  <c r="J57" i="14"/>
  <c r="J46" i="14"/>
  <c r="BL68" i="14"/>
  <c r="CI68" i="14"/>
  <c r="CI46" i="14"/>
  <c r="CI57" i="14"/>
  <c r="CI78" i="14"/>
  <c r="CG68" i="14"/>
  <c r="CG57" i="14"/>
  <c r="CG78" i="14"/>
  <c r="CG46" i="14"/>
  <c r="BV57" i="14"/>
  <c r="BV78" i="14"/>
  <c r="BV68" i="14"/>
  <c r="BV46" i="14"/>
  <c r="BT57" i="14"/>
  <c r="EV56" i="14" s="1"/>
  <c r="BT46" i="14"/>
  <c r="BT68" i="14"/>
  <c r="BT78" i="14"/>
  <c r="BI68" i="14"/>
  <c r="BI46" i="14"/>
  <c r="BI78" i="14"/>
  <c r="BI57" i="14"/>
  <c r="BG46" i="14"/>
  <c r="BG68" i="14"/>
  <c r="BG57" i="14"/>
  <c r="BG78" i="14"/>
  <c r="AV78" i="14"/>
  <c r="AV57" i="14"/>
  <c r="AV68" i="14"/>
  <c r="AV46" i="14"/>
  <c r="AT68" i="14"/>
  <c r="AT57" i="14"/>
  <c r="EU56" i="14" s="1"/>
  <c r="AT78" i="14"/>
  <c r="AT46" i="14"/>
  <c r="T78" i="14"/>
  <c r="T68" i="14"/>
  <c r="T46" i="14"/>
  <c r="T57" i="14"/>
  <c r="V68" i="14"/>
  <c r="V78" i="14"/>
  <c r="V57" i="14"/>
  <c r="V46" i="14"/>
  <c r="AI68" i="14"/>
  <c r="AI46" i="14"/>
  <c r="AI78" i="14"/>
  <c r="AI57" i="14"/>
  <c r="AG46" i="14"/>
  <c r="AG78" i="14"/>
  <c r="AG68" i="14"/>
  <c r="AG57" i="14"/>
  <c r="D78" i="14"/>
  <c r="G45" i="14"/>
  <c r="AK78" i="14"/>
  <c r="AK46" i="14"/>
  <c r="AK57" i="14"/>
  <c r="AK68" i="14"/>
  <c r="X78" i="14"/>
  <c r="X68" i="14"/>
  <c r="X57" i="14"/>
  <c r="X46" i="14"/>
  <c r="E77" i="14"/>
  <c r="F56" i="14"/>
  <c r="G56" i="14"/>
  <c r="H67" i="14"/>
  <c r="N56" i="14"/>
  <c r="R56" i="14"/>
  <c r="H56" i="14"/>
  <c r="E36" i="14"/>
  <c r="G67" i="14"/>
  <c r="H36" i="14"/>
  <c r="E67" i="14"/>
  <c r="F67" i="14"/>
  <c r="H45" i="14"/>
  <c r="N45" i="14"/>
  <c r="F45" i="14"/>
  <c r="N67" i="14"/>
  <c r="R67" i="14"/>
  <c r="E56" i="14"/>
  <c r="P56" i="14" s="1"/>
  <c r="F77" i="14"/>
  <c r="E45" i="14"/>
  <c r="P45" i="14" s="1"/>
  <c r="F36" i="14"/>
  <c r="G77" i="14"/>
  <c r="G36" i="14"/>
  <c r="H77" i="14"/>
  <c r="N77" i="14"/>
  <c r="N36" i="14"/>
  <c r="R77" i="14"/>
  <c r="R36" i="14"/>
  <c r="R10" i="16"/>
  <c r="R12" i="16"/>
  <c r="R13" i="16"/>
  <c r="R14" i="16"/>
  <c r="R15" i="16"/>
  <c r="R16" i="16"/>
  <c r="R19" i="16"/>
  <c r="R20" i="16"/>
  <c r="R21" i="16"/>
  <c r="R22" i="16"/>
  <c r="R24" i="16"/>
  <c r="R26" i="16"/>
  <c r="R39" i="16"/>
  <c r="R40" i="16"/>
  <c r="R41" i="16"/>
  <c r="R44" i="16"/>
  <c r="R48" i="16"/>
  <c r="R49" i="16"/>
  <c r="R50" i="16"/>
  <c r="R51" i="16"/>
  <c r="R54" i="16"/>
  <c r="R55" i="16"/>
  <c r="R57" i="16"/>
  <c r="R58" i="16"/>
  <c r="R60" i="16"/>
  <c r="R65" i="16"/>
  <c r="R66" i="16"/>
  <c r="R67" i="16"/>
  <c r="R68" i="16"/>
  <c r="R71" i="16"/>
  <c r="R73" i="16"/>
  <c r="R76" i="16"/>
  <c r="ET67" i="14" l="1"/>
  <c r="P67" i="14"/>
  <c r="Q67" i="14" s="1"/>
  <c r="ET77" i="14"/>
  <c r="EU77" i="14"/>
  <c r="EU67" i="14"/>
  <c r="Q16" i="14"/>
  <c r="Q56" i="14"/>
  <c r="EV77" i="14"/>
  <c r="EV67" i="14"/>
  <c r="ET56" i="14"/>
  <c r="Q45" i="14"/>
  <c r="P77" i="14"/>
  <c r="Q77" i="14" s="1"/>
  <c r="R52" i="16"/>
  <c r="P44" i="16"/>
  <c r="Q44" i="16" s="1"/>
  <c r="H46" i="14"/>
  <c r="N46" i="14"/>
  <c r="P36" i="14"/>
  <c r="H78" i="14"/>
  <c r="N68" i="14"/>
  <c r="N78" i="14"/>
  <c r="Q36" i="14"/>
  <c r="F78" i="14"/>
  <c r="R46" i="14"/>
  <c r="H68" i="14"/>
  <c r="E78" i="14"/>
  <c r="D68" i="14"/>
  <c r="G78" i="14"/>
  <c r="R78" i="14"/>
  <c r="R68" i="14"/>
  <c r="G46" i="14"/>
  <c r="D57" i="14"/>
  <c r="G57" i="14"/>
  <c r="D46" i="14"/>
  <c r="G68" i="14"/>
  <c r="H57" i="14"/>
  <c r="E68" i="14"/>
  <c r="F68" i="14"/>
  <c r="E46" i="14"/>
  <c r="E57" i="14"/>
  <c r="F46" i="14"/>
  <c r="F57" i="14"/>
  <c r="N57" i="14"/>
  <c r="R57" i="14"/>
  <c r="R74" i="16"/>
  <c r="R63" i="16"/>
  <c r="N10" i="16"/>
  <c r="N12" i="16"/>
  <c r="N13" i="16"/>
  <c r="N14" i="16"/>
  <c r="N15" i="16"/>
  <c r="N16" i="16"/>
  <c r="N18" i="16"/>
  <c r="N19" i="16"/>
  <c r="N20" i="16"/>
  <c r="N21" i="16"/>
  <c r="N22" i="16"/>
  <c r="N24" i="16"/>
  <c r="N39" i="16"/>
  <c r="N40" i="16"/>
  <c r="N41" i="16"/>
  <c r="N42" i="16"/>
  <c r="N44" i="16"/>
  <c r="N45" i="16"/>
  <c r="N49" i="16"/>
  <c r="N50" i="16"/>
  <c r="N51" i="16"/>
  <c r="N54" i="16"/>
  <c r="N55" i="16"/>
  <c r="N56" i="16"/>
  <c r="N57" i="16"/>
  <c r="N58" i="16"/>
  <c r="N60" i="16"/>
  <c r="N62" i="16"/>
  <c r="N65" i="16"/>
  <c r="N66" i="16"/>
  <c r="N67" i="16"/>
  <c r="N68" i="16"/>
  <c r="N70" i="16"/>
  <c r="N71" i="16"/>
  <c r="N73" i="16"/>
  <c r="N76" i="16"/>
  <c r="N77" i="16"/>
  <c r="N80" i="16"/>
  <c r="N81" i="16"/>
  <c r="N83" i="16"/>
  <c r="N9" i="16"/>
  <c r="H10" i="16"/>
  <c r="H12" i="16"/>
  <c r="H13" i="16"/>
  <c r="H14" i="16"/>
  <c r="H15" i="16"/>
  <c r="H16" i="16"/>
  <c r="H19" i="16"/>
  <c r="H20" i="16"/>
  <c r="H21" i="16"/>
  <c r="H22" i="16"/>
  <c r="H24" i="16"/>
  <c r="H26" i="16"/>
  <c r="H33" i="16"/>
  <c r="H39" i="16"/>
  <c r="H40" i="16"/>
  <c r="H41" i="16"/>
  <c r="H42" i="16"/>
  <c r="H44" i="16"/>
  <c r="H45" i="16"/>
  <c r="H48" i="16"/>
  <c r="H49" i="16"/>
  <c r="H50" i="16"/>
  <c r="H51" i="16"/>
  <c r="H54" i="16"/>
  <c r="H55" i="16"/>
  <c r="H56" i="16"/>
  <c r="H57" i="16"/>
  <c r="H58" i="16"/>
  <c r="H60" i="16"/>
  <c r="H62" i="16"/>
  <c r="H65" i="16"/>
  <c r="H66" i="16"/>
  <c r="H67" i="16"/>
  <c r="H68" i="16"/>
  <c r="H70" i="16"/>
  <c r="H71" i="16"/>
  <c r="H73" i="16"/>
  <c r="H76" i="16"/>
  <c r="H77" i="16"/>
  <c r="H80" i="16"/>
  <c r="H81" i="16"/>
  <c r="H83" i="16"/>
  <c r="H9" i="16"/>
  <c r="G10" i="16"/>
  <c r="G12" i="16"/>
  <c r="G13" i="16"/>
  <c r="G14" i="16"/>
  <c r="G15" i="16"/>
  <c r="G16" i="16"/>
  <c r="G19" i="16"/>
  <c r="G20" i="16"/>
  <c r="G21" i="16"/>
  <c r="G22" i="16"/>
  <c r="G24" i="16"/>
  <c r="G26" i="16"/>
  <c r="G33" i="16"/>
  <c r="G39" i="16"/>
  <c r="G40" i="16"/>
  <c r="G41" i="16"/>
  <c r="G42" i="16"/>
  <c r="G44" i="16"/>
  <c r="G45" i="16"/>
  <c r="G48" i="16"/>
  <c r="G49" i="16"/>
  <c r="G50" i="16"/>
  <c r="G51" i="16"/>
  <c r="G54" i="16"/>
  <c r="G55" i="16"/>
  <c r="G56" i="16"/>
  <c r="G57" i="16"/>
  <c r="G58" i="16"/>
  <c r="G60" i="16"/>
  <c r="G62" i="16"/>
  <c r="G65" i="16"/>
  <c r="G66" i="16"/>
  <c r="G67" i="16"/>
  <c r="G68" i="16"/>
  <c r="G70" i="16"/>
  <c r="G71" i="16"/>
  <c r="G73" i="16"/>
  <c r="G76" i="16"/>
  <c r="G77" i="16"/>
  <c r="G80" i="16"/>
  <c r="G81" i="16"/>
  <c r="G83" i="16"/>
  <c r="G9" i="16"/>
  <c r="E10" i="16"/>
  <c r="P10" i="16" s="1"/>
  <c r="Q10" i="16" s="1"/>
  <c r="E12" i="16"/>
  <c r="P12" i="16" s="1"/>
  <c r="Q12" i="16" s="1"/>
  <c r="E13" i="16"/>
  <c r="P13" i="16" s="1"/>
  <c r="Q13" i="16" s="1"/>
  <c r="E14" i="16"/>
  <c r="P14" i="16" s="1"/>
  <c r="Q14" i="16" s="1"/>
  <c r="E15" i="16"/>
  <c r="P15" i="16" s="1"/>
  <c r="Q15" i="16" s="1"/>
  <c r="E16" i="16"/>
  <c r="P16" i="16" s="1"/>
  <c r="Q16" i="16" s="1"/>
  <c r="P18" i="16"/>
  <c r="Q18" i="16" s="1"/>
  <c r="E19" i="16"/>
  <c r="P19" i="16" s="1"/>
  <c r="Q19" i="16" s="1"/>
  <c r="E20" i="16"/>
  <c r="P20" i="16" s="1"/>
  <c r="Q20" i="16" s="1"/>
  <c r="E21" i="16"/>
  <c r="P21" i="16" s="1"/>
  <c r="Q21" i="16" s="1"/>
  <c r="E22" i="16"/>
  <c r="P22" i="16" s="1"/>
  <c r="Q22" i="16" s="1"/>
  <c r="E24" i="16"/>
  <c r="P24" i="16" s="1"/>
  <c r="Q24" i="16" s="1"/>
  <c r="E26" i="16"/>
  <c r="P26" i="16" s="1"/>
  <c r="E39" i="16"/>
  <c r="P39" i="16" s="1"/>
  <c r="Q39" i="16" s="1"/>
  <c r="E40" i="16"/>
  <c r="P40" i="16" s="1"/>
  <c r="Q40" i="16" s="1"/>
  <c r="E41" i="16"/>
  <c r="P41" i="16" s="1"/>
  <c r="Q41" i="16" s="1"/>
  <c r="E42" i="16"/>
  <c r="E44" i="16"/>
  <c r="E45" i="16"/>
  <c r="P45" i="16" s="1"/>
  <c r="Q45" i="16" s="1"/>
  <c r="P48" i="16"/>
  <c r="Q48" i="16" s="1"/>
  <c r="E49" i="16"/>
  <c r="P49" i="16" s="1"/>
  <c r="Q49" i="16" s="1"/>
  <c r="E50" i="16"/>
  <c r="E51" i="16"/>
  <c r="E54" i="16"/>
  <c r="P54" i="16" s="1"/>
  <c r="Q54" i="16" s="1"/>
  <c r="E55" i="16"/>
  <c r="P55" i="16" s="1"/>
  <c r="Q55" i="16" s="1"/>
  <c r="E56" i="16"/>
  <c r="P56" i="16" s="1"/>
  <c r="Q56" i="16" s="1"/>
  <c r="E57" i="16"/>
  <c r="P57" i="16" s="1"/>
  <c r="Q57" i="16" s="1"/>
  <c r="E58" i="16"/>
  <c r="P58" i="16" s="1"/>
  <c r="Q58" i="16" s="1"/>
  <c r="E60" i="16"/>
  <c r="P60" i="16" s="1"/>
  <c r="Q60" i="16" s="1"/>
  <c r="E62" i="16"/>
  <c r="P62" i="16" s="1"/>
  <c r="Q62" i="16" s="1"/>
  <c r="E65" i="16"/>
  <c r="P65" i="16" s="1"/>
  <c r="Q65" i="16" s="1"/>
  <c r="E66" i="16"/>
  <c r="P66" i="16" s="1"/>
  <c r="Q66" i="16" s="1"/>
  <c r="E67" i="16"/>
  <c r="P67" i="16" s="1"/>
  <c r="Q67" i="16" s="1"/>
  <c r="E68" i="16"/>
  <c r="P68" i="16" s="1"/>
  <c r="Q68" i="16" s="1"/>
  <c r="E70" i="16"/>
  <c r="P70" i="16" s="1"/>
  <c r="Q70" i="16" s="1"/>
  <c r="E71" i="16"/>
  <c r="P71" i="16" s="1"/>
  <c r="Q71" i="16" s="1"/>
  <c r="E73" i="16"/>
  <c r="P73" i="16" s="1"/>
  <c r="Q73" i="16" s="1"/>
  <c r="E76" i="16"/>
  <c r="P76" i="16" s="1"/>
  <c r="Q76" i="16" s="1"/>
  <c r="E77" i="16"/>
  <c r="P77" i="16" s="1"/>
  <c r="Q77" i="16" s="1"/>
  <c r="E80" i="16"/>
  <c r="P80" i="16" s="1"/>
  <c r="Q80" i="16" s="1"/>
  <c r="E81" i="16"/>
  <c r="P81" i="16" s="1"/>
  <c r="Q81" i="16" s="1"/>
  <c r="E83" i="16"/>
  <c r="P83" i="16" s="1"/>
  <c r="Q83" i="16" s="1"/>
  <c r="F24" i="16"/>
  <c r="F26" i="16"/>
  <c r="F39" i="16"/>
  <c r="F40" i="16"/>
  <c r="F41" i="16"/>
  <c r="F42" i="16"/>
  <c r="F44" i="16"/>
  <c r="F45" i="16"/>
  <c r="F48" i="16"/>
  <c r="F49" i="16"/>
  <c r="F50" i="16"/>
  <c r="F51" i="16"/>
  <c r="F54" i="16"/>
  <c r="F55" i="16"/>
  <c r="F56" i="16"/>
  <c r="F57" i="16"/>
  <c r="F58" i="16"/>
  <c r="F60" i="16"/>
  <c r="F62" i="16"/>
  <c r="F65" i="16"/>
  <c r="F66" i="16"/>
  <c r="F67" i="16"/>
  <c r="F68" i="16"/>
  <c r="F70" i="16"/>
  <c r="F71" i="16"/>
  <c r="F73" i="16"/>
  <c r="F76" i="16"/>
  <c r="F77" i="16"/>
  <c r="F80" i="16"/>
  <c r="F81" i="16"/>
  <c r="F83" i="16"/>
  <c r="F10" i="16"/>
  <c r="F12" i="16"/>
  <c r="F13" i="16"/>
  <c r="F14" i="16"/>
  <c r="F15" i="16"/>
  <c r="F16" i="16"/>
  <c r="F19" i="16"/>
  <c r="F20" i="16"/>
  <c r="F21" i="16"/>
  <c r="F22" i="16"/>
  <c r="F9" i="16"/>
  <c r="E9" i="16"/>
  <c r="P9" i="16" s="1"/>
  <c r="Q9" i="16" s="1"/>
  <c r="P57" i="14" l="1"/>
  <c r="P68" i="14"/>
  <c r="P78" i="14"/>
  <c r="Q78" i="14" s="1"/>
  <c r="Q68" i="14"/>
  <c r="Q57" i="14"/>
  <c r="P46" i="14"/>
  <c r="Q46" i="14" s="1"/>
  <c r="G23" i="16"/>
  <c r="E23" i="16"/>
  <c r="F23" i="16"/>
  <c r="N23" i="16"/>
  <c r="H23" i="16"/>
  <c r="E74" i="16"/>
  <c r="P74" i="16" s="1"/>
  <c r="Q74" i="16" s="1"/>
  <c r="E63" i="16"/>
  <c r="P63" i="16" s="1"/>
  <c r="Q63" i="16" s="1"/>
  <c r="N84" i="16"/>
  <c r="N43" i="16"/>
  <c r="F43" i="16"/>
  <c r="H84" i="16"/>
  <c r="H43" i="16"/>
  <c r="N74" i="16"/>
  <c r="N63" i="16"/>
  <c r="F84" i="16"/>
  <c r="F63" i="16"/>
  <c r="G84" i="16"/>
  <c r="G43" i="16"/>
  <c r="H74" i="16"/>
  <c r="H63" i="16"/>
  <c r="F74" i="16"/>
  <c r="E84" i="16"/>
  <c r="E43" i="16"/>
  <c r="G74" i="16"/>
  <c r="G63" i="16"/>
  <c r="CF84" i="16"/>
  <c r="CG84" i="16"/>
  <c r="CH84" i="16"/>
  <c r="CI84" i="16"/>
  <c r="CJ84" i="16"/>
  <c r="CK84" i="16"/>
  <c r="CL84" i="16"/>
  <c r="CM84" i="16"/>
  <c r="CN84" i="16"/>
  <c r="CO84" i="16"/>
  <c r="CP84" i="16"/>
  <c r="CQ84" i="16"/>
  <c r="CR84" i="16"/>
  <c r="BS74" i="16"/>
  <c r="BT74" i="16"/>
  <c r="BU74" i="16"/>
  <c r="BV74" i="16"/>
  <c r="BW74" i="16"/>
  <c r="BX74" i="16"/>
  <c r="BY74" i="16"/>
  <c r="BZ74" i="16"/>
  <c r="CA74" i="16"/>
  <c r="CB74" i="16"/>
  <c r="CC74" i="16"/>
  <c r="CD74" i="16"/>
  <c r="CE74" i="16"/>
  <c r="CF74" i="16"/>
  <c r="CG74" i="16"/>
  <c r="CH74" i="16"/>
  <c r="CI74" i="16"/>
  <c r="CJ74" i="16"/>
  <c r="CK74" i="16"/>
  <c r="CL74" i="16"/>
  <c r="CM74" i="16"/>
  <c r="CN74" i="16"/>
  <c r="CO74" i="16"/>
  <c r="CP74" i="16"/>
  <c r="CQ74" i="16"/>
  <c r="CR74" i="16"/>
  <c r="CF63" i="16"/>
  <c r="CG63" i="16"/>
  <c r="CH63" i="16"/>
  <c r="CI63" i="16"/>
  <c r="CJ63" i="16"/>
  <c r="CK63" i="16"/>
  <c r="CL63" i="16"/>
  <c r="CM63" i="16"/>
  <c r="CN63" i="16"/>
  <c r="CO63" i="16"/>
  <c r="CP63" i="16"/>
  <c r="CQ63" i="16"/>
  <c r="CR63" i="16"/>
  <c r="CF52" i="16"/>
  <c r="CG52" i="16"/>
  <c r="CH52" i="16"/>
  <c r="CI52" i="16"/>
  <c r="CJ52" i="16"/>
  <c r="CK52" i="16"/>
  <c r="CL52" i="16"/>
  <c r="CM52" i="16"/>
  <c r="CN52" i="16"/>
  <c r="CO52" i="16"/>
  <c r="CP52" i="16"/>
  <c r="CQ52" i="16"/>
  <c r="CR52" i="16"/>
  <c r="CF43" i="16"/>
  <c r="CG43" i="16"/>
  <c r="CH43" i="16"/>
  <c r="CI43" i="16"/>
  <c r="CJ43" i="16"/>
  <c r="CK43" i="16"/>
  <c r="CL43" i="16"/>
  <c r="CM43" i="16"/>
  <c r="CN43" i="16"/>
  <c r="CO43" i="16"/>
  <c r="CP43" i="16"/>
  <c r="CQ43" i="16"/>
  <c r="CR43" i="16"/>
  <c r="BS84" i="16"/>
  <c r="BT84" i="16"/>
  <c r="BU84" i="16"/>
  <c r="BV84" i="16"/>
  <c r="BW84" i="16"/>
  <c r="BX84" i="16"/>
  <c r="BY84" i="16"/>
  <c r="BZ84" i="16"/>
  <c r="CA84" i="16"/>
  <c r="CB84" i="16"/>
  <c r="CC84" i="16"/>
  <c r="CD84" i="16"/>
  <c r="CE84" i="16"/>
  <c r="BS63" i="16"/>
  <c r="BT63" i="16"/>
  <c r="BU63" i="16"/>
  <c r="BV63" i="16"/>
  <c r="BW63" i="16"/>
  <c r="BX63" i="16"/>
  <c r="BY63" i="16"/>
  <c r="BZ63" i="16"/>
  <c r="CA63" i="16"/>
  <c r="CB63" i="16"/>
  <c r="CC63" i="16"/>
  <c r="CD63" i="16"/>
  <c r="CE63" i="16"/>
  <c r="BS52" i="16"/>
  <c r="BT52" i="16"/>
  <c r="BU52" i="16"/>
  <c r="BV52" i="16"/>
  <c r="BW52" i="16"/>
  <c r="BX52" i="16"/>
  <c r="BY52" i="16"/>
  <c r="BZ52" i="16"/>
  <c r="CA52" i="16"/>
  <c r="CB52" i="16"/>
  <c r="CC52" i="16"/>
  <c r="CD52" i="16"/>
  <c r="CE52" i="16"/>
  <c r="BS43" i="16"/>
  <c r="BU43" i="16"/>
  <c r="BV43" i="16"/>
  <c r="BW43" i="16"/>
  <c r="BX43" i="16"/>
  <c r="BY43" i="16"/>
  <c r="BZ43" i="16"/>
  <c r="CA43" i="16"/>
  <c r="CB43" i="16"/>
  <c r="CC43" i="16"/>
  <c r="CD43" i="16"/>
  <c r="CE43" i="16"/>
  <c r="BT23" i="16"/>
  <c r="BG23" i="16"/>
  <c r="AZ84" i="16"/>
  <c r="BA84" i="16"/>
  <c r="BB84" i="16"/>
  <c r="BC84" i="16"/>
  <c r="BD84" i="16"/>
  <c r="BE84" i="16"/>
  <c r="BF84" i="16"/>
  <c r="BG84" i="16"/>
  <c r="BH84" i="16"/>
  <c r="BI84" i="16"/>
  <c r="BJ84" i="16"/>
  <c r="BK84" i="16"/>
  <c r="BL84" i="16"/>
  <c r="BM84" i="16"/>
  <c r="BN84" i="16"/>
  <c r="BO84" i="16"/>
  <c r="BP84" i="16"/>
  <c r="BQ84" i="16"/>
  <c r="BR84" i="16"/>
  <c r="BF74" i="16"/>
  <c r="BG74" i="16"/>
  <c r="BH74" i="16"/>
  <c r="BI74" i="16"/>
  <c r="BJ74" i="16"/>
  <c r="BK74" i="16"/>
  <c r="BL74" i="16"/>
  <c r="BM74" i="16"/>
  <c r="BN74" i="16"/>
  <c r="BO74" i="16"/>
  <c r="BP74" i="16"/>
  <c r="BQ74" i="16"/>
  <c r="BR74" i="16"/>
  <c r="BF63" i="16"/>
  <c r="BH63" i="16"/>
  <c r="BI63" i="16"/>
  <c r="BJ63" i="16"/>
  <c r="BK63" i="16"/>
  <c r="BL63" i="16"/>
  <c r="BM63" i="16"/>
  <c r="BN63" i="16"/>
  <c r="BO63" i="16"/>
  <c r="BP63" i="16"/>
  <c r="BQ63" i="16"/>
  <c r="BR63" i="16"/>
  <c r="BF52" i="16"/>
  <c r="BG52" i="16"/>
  <c r="BH52" i="16"/>
  <c r="BI52" i="16"/>
  <c r="BJ52" i="16"/>
  <c r="BK52" i="16"/>
  <c r="BL52" i="16"/>
  <c r="BM52" i="16"/>
  <c r="BN52" i="16"/>
  <c r="BO52" i="16"/>
  <c r="BP52" i="16"/>
  <c r="BQ52" i="16"/>
  <c r="BR52" i="16"/>
  <c r="BF43" i="16"/>
  <c r="BH43" i="16"/>
  <c r="BI43" i="16"/>
  <c r="BJ43" i="16"/>
  <c r="BK43" i="16"/>
  <c r="BL43" i="16"/>
  <c r="BM43" i="16"/>
  <c r="BN43" i="16"/>
  <c r="BO43" i="16"/>
  <c r="BP43" i="16"/>
  <c r="BQ43" i="16"/>
  <c r="BR43" i="16"/>
  <c r="AS84" i="16"/>
  <c r="AT84" i="16"/>
  <c r="AU84" i="16"/>
  <c r="AV84" i="16"/>
  <c r="AW84" i="16"/>
  <c r="AX84" i="16"/>
  <c r="AY8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AS63" i="16"/>
  <c r="AU63" i="16"/>
  <c r="AV63" i="16"/>
  <c r="AW63" i="16"/>
  <c r="AX63" i="16"/>
  <c r="AY63" i="16"/>
  <c r="AZ63" i="16"/>
  <c r="BA63" i="16"/>
  <c r="BB63" i="16"/>
  <c r="BC63" i="16"/>
  <c r="BD63" i="16"/>
  <c r="BE63" i="16"/>
  <c r="AS52" i="16"/>
  <c r="AT52" i="16"/>
  <c r="AU52" i="16"/>
  <c r="AV52" i="16"/>
  <c r="AW52" i="16"/>
  <c r="AX52" i="16"/>
  <c r="AY52" i="16"/>
  <c r="AZ52" i="16"/>
  <c r="BA52" i="16"/>
  <c r="BB52" i="16"/>
  <c r="BC52" i="16"/>
  <c r="BD52" i="16"/>
  <c r="BE52" i="16"/>
  <c r="AS43" i="16"/>
  <c r="AT43" i="16"/>
  <c r="AU43" i="16"/>
  <c r="AV43" i="16"/>
  <c r="AW43" i="16"/>
  <c r="AX43" i="16"/>
  <c r="AY43" i="16"/>
  <c r="AZ43" i="16"/>
  <c r="BA43" i="16"/>
  <c r="BB43" i="16"/>
  <c r="BC43" i="16"/>
  <c r="BD43" i="16"/>
  <c r="BE43" i="16"/>
  <c r="AF52" i="16"/>
  <c r="AG52" i="16"/>
  <c r="AH52" i="16"/>
  <c r="AI52" i="16"/>
  <c r="AJ52" i="16"/>
  <c r="AK52" i="16"/>
  <c r="AL52" i="16"/>
  <c r="AM52" i="16"/>
  <c r="AN52" i="16"/>
  <c r="AO52" i="16"/>
  <c r="AP52" i="16"/>
  <c r="AQ52" i="16"/>
  <c r="AR52" i="16"/>
  <c r="AF63" i="16"/>
  <c r="AG63" i="16"/>
  <c r="AH63" i="16"/>
  <c r="AI63" i="16"/>
  <c r="AJ63" i="16"/>
  <c r="AK63" i="16"/>
  <c r="AL63" i="16"/>
  <c r="AM63" i="16"/>
  <c r="AN63" i="16"/>
  <c r="AO63" i="16"/>
  <c r="AP63" i="16"/>
  <c r="AQ63" i="16"/>
  <c r="AR63" i="16"/>
  <c r="AF84" i="16"/>
  <c r="AG84" i="16"/>
  <c r="AH84" i="16"/>
  <c r="AI84" i="16"/>
  <c r="AJ84" i="16"/>
  <c r="AK84" i="16"/>
  <c r="AL84" i="16"/>
  <c r="AM84" i="16"/>
  <c r="AN84" i="16"/>
  <c r="AO84" i="16"/>
  <c r="AP84" i="16"/>
  <c r="AQ84" i="16"/>
  <c r="AR84" i="16"/>
  <c r="AF74" i="16"/>
  <c r="AG74" i="16"/>
  <c r="AH74" i="16"/>
  <c r="AI74" i="16"/>
  <c r="AJ74" i="16"/>
  <c r="AK74" i="16"/>
  <c r="AL74" i="16"/>
  <c r="AM74" i="16"/>
  <c r="AN74" i="16"/>
  <c r="AO74" i="16"/>
  <c r="AP74" i="16"/>
  <c r="AQ74" i="16"/>
  <c r="AR74" i="16"/>
  <c r="AF43" i="16"/>
  <c r="AG43" i="16"/>
  <c r="AH43" i="16"/>
  <c r="AI43" i="16"/>
  <c r="AJ43" i="16"/>
  <c r="AK43" i="16"/>
  <c r="AL43" i="16"/>
  <c r="AM43" i="16"/>
  <c r="AN43" i="16"/>
  <c r="AO43" i="16"/>
  <c r="AP43" i="16"/>
  <c r="AQ43" i="16"/>
  <c r="AR43" i="16"/>
  <c r="U84" i="16"/>
  <c r="V84" i="16"/>
  <c r="W84" i="16"/>
  <c r="X84" i="16"/>
  <c r="Y84" i="16"/>
  <c r="Z84" i="16"/>
  <c r="AA84" i="16"/>
  <c r="AB84" i="16"/>
  <c r="AC84" i="16"/>
  <c r="AD84" i="16"/>
  <c r="AE84" i="16"/>
  <c r="T84" i="16"/>
  <c r="U74" i="16"/>
  <c r="V74" i="16"/>
  <c r="W74" i="16"/>
  <c r="X74" i="16"/>
  <c r="Y74" i="16"/>
  <c r="Z74" i="16"/>
  <c r="AA74" i="16"/>
  <c r="AB74" i="16"/>
  <c r="AC74" i="16"/>
  <c r="AD74" i="16"/>
  <c r="AE74" i="16"/>
  <c r="T74" i="16"/>
  <c r="U63" i="16"/>
  <c r="V63" i="16"/>
  <c r="W63" i="16"/>
  <c r="X63" i="16"/>
  <c r="Y63" i="16"/>
  <c r="Z63" i="16"/>
  <c r="AA63" i="16"/>
  <c r="AB63" i="16"/>
  <c r="AC63" i="16"/>
  <c r="AD63" i="16"/>
  <c r="AE63" i="16"/>
  <c r="T63" i="16"/>
  <c r="U52" i="16"/>
  <c r="V52" i="16"/>
  <c r="W52" i="16"/>
  <c r="X52" i="16"/>
  <c r="Y52" i="16"/>
  <c r="Z52" i="16"/>
  <c r="AA52" i="16"/>
  <c r="AB52" i="16"/>
  <c r="AC52" i="16"/>
  <c r="AD52" i="16"/>
  <c r="AE52" i="16"/>
  <c r="T52" i="16"/>
  <c r="U43" i="16"/>
  <c r="V43" i="16"/>
  <c r="W43" i="16"/>
  <c r="X43" i="16"/>
  <c r="Y43" i="16"/>
  <c r="Z43" i="16"/>
  <c r="AA43" i="16"/>
  <c r="AB43" i="16"/>
  <c r="AC43" i="16"/>
  <c r="AD43" i="16"/>
  <c r="AE43" i="16"/>
  <c r="T43" i="16"/>
  <c r="U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Z23" i="16"/>
  <c r="BA23" i="16"/>
  <c r="BB23" i="16"/>
  <c r="BC23" i="16"/>
  <c r="BD23" i="16"/>
  <c r="BE23" i="16"/>
  <c r="BF23" i="16"/>
  <c r="BH23" i="16"/>
  <c r="BJ23" i="16"/>
  <c r="BK23" i="16"/>
  <c r="BL23" i="16"/>
  <c r="BM23" i="16"/>
  <c r="BN23" i="16"/>
  <c r="BO23" i="16"/>
  <c r="BP23" i="16"/>
  <c r="BQ23" i="16"/>
  <c r="BR23" i="16"/>
  <c r="BS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AT75" i="16" l="1"/>
  <c r="BG75" i="16"/>
  <c r="R84" i="16"/>
  <c r="CN85" i="16"/>
  <c r="CN53" i="16"/>
  <c r="CN75" i="16"/>
  <c r="CN64" i="16"/>
  <c r="CB53" i="16"/>
  <c r="CB85" i="16"/>
  <c r="CB75" i="16"/>
  <c r="CB64" i="16"/>
  <c r="BK53" i="16"/>
  <c r="BK75" i="16"/>
  <c r="BK64" i="16"/>
  <c r="BK85" i="16"/>
  <c r="BB85" i="16"/>
  <c r="BB64" i="16"/>
  <c r="BB53" i="16"/>
  <c r="BB75" i="16"/>
  <c r="AP85" i="16"/>
  <c r="AP53" i="16"/>
  <c r="AP75" i="16"/>
  <c r="AP64" i="16"/>
  <c r="Z53" i="16"/>
  <c r="Z75" i="16"/>
  <c r="Z64" i="16"/>
  <c r="Z85" i="16"/>
  <c r="CQ53" i="16"/>
  <c r="CQ75" i="16"/>
  <c r="CQ85" i="16"/>
  <c r="CQ64" i="16"/>
  <c r="CM53" i="16"/>
  <c r="CM75" i="16"/>
  <c r="CM64" i="16"/>
  <c r="CM85" i="16"/>
  <c r="CI53" i="16"/>
  <c r="CI85" i="16"/>
  <c r="CI75" i="16"/>
  <c r="CI64" i="16"/>
  <c r="CE53" i="16"/>
  <c r="CE75" i="16"/>
  <c r="CE64" i="16"/>
  <c r="CE85" i="16"/>
  <c r="CA53" i="16"/>
  <c r="CA75" i="16"/>
  <c r="CA64" i="16"/>
  <c r="CA85" i="16"/>
  <c r="BW53" i="16"/>
  <c r="BW75" i="16"/>
  <c r="BW64" i="16"/>
  <c r="BW85" i="16"/>
  <c r="BR85" i="16"/>
  <c r="BR53" i="16"/>
  <c r="BR75" i="16"/>
  <c r="BR64" i="16"/>
  <c r="BN85" i="16"/>
  <c r="BN75" i="16"/>
  <c r="BN64" i="16"/>
  <c r="BN53" i="16"/>
  <c r="BJ85" i="16"/>
  <c r="BJ53" i="16"/>
  <c r="BJ64" i="16"/>
  <c r="BJ75" i="16"/>
  <c r="BE75" i="16"/>
  <c r="BE53" i="16"/>
  <c r="BE64" i="16"/>
  <c r="BE85" i="16"/>
  <c r="BA53" i="16"/>
  <c r="BA85" i="16"/>
  <c r="BA75" i="16"/>
  <c r="BA64" i="16"/>
  <c r="AW85" i="16"/>
  <c r="AW53" i="16"/>
  <c r="AW75" i="16"/>
  <c r="AW64" i="16"/>
  <c r="AS75" i="16"/>
  <c r="AS85" i="16"/>
  <c r="AS64" i="16"/>
  <c r="AS53" i="16"/>
  <c r="AO53" i="16"/>
  <c r="AO85" i="16"/>
  <c r="AO64" i="16"/>
  <c r="AO75" i="16"/>
  <c r="AG85" i="16"/>
  <c r="AG75" i="16"/>
  <c r="AG53" i="16"/>
  <c r="AG64" i="16"/>
  <c r="AC85" i="16"/>
  <c r="AC75" i="16"/>
  <c r="AC53" i="16"/>
  <c r="AC64" i="16"/>
  <c r="Y85" i="16"/>
  <c r="Y53" i="16"/>
  <c r="Y75" i="16"/>
  <c r="Y64" i="16"/>
  <c r="T85" i="16"/>
  <c r="T64" i="16"/>
  <c r="T53" i="16"/>
  <c r="T75" i="16"/>
  <c r="CJ85" i="16"/>
  <c r="CJ53" i="16"/>
  <c r="CJ75" i="16"/>
  <c r="CJ64" i="16"/>
  <c r="BX85" i="16"/>
  <c r="BX64" i="16"/>
  <c r="BX53" i="16"/>
  <c r="BX75" i="16"/>
  <c r="BO53" i="16"/>
  <c r="BO75" i="16"/>
  <c r="BO64" i="16"/>
  <c r="BO85" i="16"/>
  <c r="BF85" i="16"/>
  <c r="BF53" i="16"/>
  <c r="BF75" i="16"/>
  <c r="BF64" i="16"/>
  <c r="AX85" i="16"/>
  <c r="AX75" i="16"/>
  <c r="AX53" i="16"/>
  <c r="AX64" i="16"/>
  <c r="AL85" i="16"/>
  <c r="AL64" i="16"/>
  <c r="AL53" i="16"/>
  <c r="AL75" i="16"/>
  <c r="AD53" i="16"/>
  <c r="AD75" i="16"/>
  <c r="AD64" i="16"/>
  <c r="AD85" i="16"/>
  <c r="CH85" i="16"/>
  <c r="CH64" i="16"/>
  <c r="CH53" i="16"/>
  <c r="CH75" i="16"/>
  <c r="BV85" i="16"/>
  <c r="BV53" i="16"/>
  <c r="BV75" i="16"/>
  <c r="BV64" i="16"/>
  <c r="BI75" i="16"/>
  <c r="BI85" i="16"/>
  <c r="BI64" i="16"/>
  <c r="BI53" i="16"/>
  <c r="AZ85" i="16"/>
  <c r="AZ75" i="16"/>
  <c r="AZ53" i="16"/>
  <c r="AZ64" i="16"/>
  <c r="AJ53" i="16"/>
  <c r="AJ85" i="16"/>
  <c r="AJ75" i="16"/>
  <c r="AJ64" i="16"/>
  <c r="CR53" i="16"/>
  <c r="CR75" i="16"/>
  <c r="CR85" i="16"/>
  <c r="CR64" i="16"/>
  <c r="CF53" i="16"/>
  <c r="CF85" i="16"/>
  <c r="CF64" i="16"/>
  <c r="CF75" i="16"/>
  <c r="BS53" i="16"/>
  <c r="BS75" i="16"/>
  <c r="BS85" i="16"/>
  <c r="BS64" i="16"/>
  <c r="AT85" i="16"/>
  <c r="AT53" i="16"/>
  <c r="AH53" i="16"/>
  <c r="AH75" i="16"/>
  <c r="AH64" i="16"/>
  <c r="AH85" i="16"/>
  <c r="U53" i="16"/>
  <c r="U75" i="16"/>
  <c r="U85" i="16"/>
  <c r="U64" i="16"/>
  <c r="CP85" i="16"/>
  <c r="CP64" i="16"/>
  <c r="CP53" i="16"/>
  <c r="CP75" i="16"/>
  <c r="CL85" i="16"/>
  <c r="CL53" i="16"/>
  <c r="CL75" i="16"/>
  <c r="CL64" i="16"/>
  <c r="CD85" i="16"/>
  <c r="CD75" i="16"/>
  <c r="CD64" i="16"/>
  <c r="CD53" i="16"/>
  <c r="BZ85" i="16"/>
  <c r="BZ75" i="16"/>
  <c r="BZ53" i="16"/>
  <c r="BZ64" i="16"/>
  <c r="BQ53" i="16"/>
  <c r="BQ85" i="16"/>
  <c r="BQ75" i="16"/>
  <c r="BQ64" i="16"/>
  <c r="BM85" i="16"/>
  <c r="BM64" i="16"/>
  <c r="BM53" i="16"/>
  <c r="BM75" i="16"/>
  <c r="BD75" i="16"/>
  <c r="BD53" i="16"/>
  <c r="BD64" i="16"/>
  <c r="BD85" i="16"/>
  <c r="AV53" i="16"/>
  <c r="AV85" i="16"/>
  <c r="AV75" i="16"/>
  <c r="AV64" i="16"/>
  <c r="AR85" i="16"/>
  <c r="AR64" i="16"/>
  <c r="AR53" i="16"/>
  <c r="AR75" i="16"/>
  <c r="AN75" i="16"/>
  <c r="AN85" i="16"/>
  <c r="AN64" i="16"/>
  <c r="AN53" i="16"/>
  <c r="AF85" i="16"/>
  <c r="AF64" i="16"/>
  <c r="AF53" i="16"/>
  <c r="AF75" i="16"/>
  <c r="AB75" i="16"/>
  <c r="AB53" i="16"/>
  <c r="AB64" i="16"/>
  <c r="AB85" i="16"/>
  <c r="W85" i="16"/>
  <c r="W75" i="16"/>
  <c r="W64" i="16"/>
  <c r="W53" i="16"/>
  <c r="CO53" i="16"/>
  <c r="CO75" i="16"/>
  <c r="CO85" i="16"/>
  <c r="CO64" i="16"/>
  <c r="CK85" i="16"/>
  <c r="CK53" i="16"/>
  <c r="CK75" i="16"/>
  <c r="CK64" i="16"/>
  <c r="CG53" i="16"/>
  <c r="CG75" i="16"/>
  <c r="CG85" i="16"/>
  <c r="CG64" i="16"/>
  <c r="CC85" i="16"/>
  <c r="CC64" i="16"/>
  <c r="CC53" i="16"/>
  <c r="CC75" i="16"/>
  <c r="BY75" i="16"/>
  <c r="BY53" i="16"/>
  <c r="BY64" i="16"/>
  <c r="BY85" i="16"/>
  <c r="BU85" i="16"/>
  <c r="BU75" i="16"/>
  <c r="BU53" i="16"/>
  <c r="BU64" i="16"/>
  <c r="BP85" i="16"/>
  <c r="BP75" i="16"/>
  <c r="BP64" i="16"/>
  <c r="BP53" i="16"/>
  <c r="BL53" i="16"/>
  <c r="BL75" i="16"/>
  <c r="BL85" i="16"/>
  <c r="BL64" i="16"/>
  <c r="BH85" i="16"/>
  <c r="BH64" i="16"/>
  <c r="BH53" i="16"/>
  <c r="BH75" i="16"/>
  <c r="BC53" i="16"/>
  <c r="BC75" i="16"/>
  <c r="BC85" i="16"/>
  <c r="BC64" i="16"/>
  <c r="AY53" i="16"/>
  <c r="AY75" i="16"/>
  <c r="AY64" i="16"/>
  <c r="AY85" i="16"/>
  <c r="AU53" i="16"/>
  <c r="AU75" i="16"/>
  <c r="AU64" i="16"/>
  <c r="AU85" i="16"/>
  <c r="AQ53" i="16"/>
  <c r="AQ75" i="16"/>
  <c r="AQ64" i="16"/>
  <c r="AQ85" i="16"/>
  <c r="AM53" i="16"/>
  <c r="AM75" i="16"/>
  <c r="AM85" i="16"/>
  <c r="AM64" i="16"/>
  <c r="AI75" i="16"/>
  <c r="AI53" i="16"/>
  <c r="AI64" i="16"/>
  <c r="AI85" i="16"/>
  <c r="AE53" i="16"/>
  <c r="AE85" i="16"/>
  <c r="AE75" i="16"/>
  <c r="AE64" i="16"/>
  <c r="AA85" i="16"/>
  <c r="AA53" i="16"/>
  <c r="AA75" i="16"/>
  <c r="AA64" i="16"/>
  <c r="V75" i="16"/>
  <c r="V85" i="16"/>
  <c r="V64" i="16"/>
  <c r="V53" i="16"/>
  <c r="N52" i="16"/>
  <c r="N75" i="16" s="1"/>
  <c r="F52" i="16"/>
  <c r="F85" i="16" s="1"/>
  <c r="AK53" i="16"/>
  <c r="AK64" i="16"/>
  <c r="AK85" i="16"/>
  <c r="AK75" i="16"/>
  <c r="X64" i="16"/>
  <c r="X53" i="16"/>
  <c r="X85" i="16"/>
  <c r="X75" i="16"/>
  <c r="E52" i="16"/>
  <c r="H52" i="16"/>
  <c r="H64" i="16" s="1"/>
  <c r="G52" i="16"/>
  <c r="CM77" i="14"/>
  <c r="CN77" i="14"/>
  <c r="CO77" i="14"/>
  <c r="CP77" i="14"/>
  <c r="CQ77" i="14"/>
  <c r="CR77" i="14"/>
  <c r="CS77" i="14"/>
  <c r="CM67" i="14"/>
  <c r="CN67" i="14"/>
  <c r="CO67" i="14"/>
  <c r="CP67" i="14"/>
  <c r="CQ67" i="14"/>
  <c r="CR67" i="14"/>
  <c r="CS67" i="14"/>
  <c r="CM36" i="14"/>
  <c r="CN36" i="14"/>
  <c r="CO36" i="14"/>
  <c r="CP36" i="14"/>
  <c r="CQ36" i="14"/>
  <c r="CR36" i="14"/>
  <c r="CS36" i="14"/>
  <c r="CM16" i="14"/>
  <c r="CN16" i="14"/>
  <c r="CO16" i="14"/>
  <c r="CP16" i="14"/>
  <c r="CQ16" i="14"/>
  <c r="CR16" i="14"/>
  <c r="CS16" i="14"/>
  <c r="D23" i="16"/>
  <c r="P23" i="16" s="1"/>
  <c r="Q23" i="16" s="1"/>
  <c r="EU74" i="16" l="1"/>
  <c r="ET74" i="16"/>
  <c r="E64" i="16"/>
  <c r="P52" i="16"/>
  <c r="Q52" i="16" s="1"/>
  <c r="P84" i="16"/>
  <c r="Q84" i="16" s="1"/>
  <c r="ET63" i="16"/>
  <c r="ET84" i="16"/>
  <c r="F64" i="16"/>
  <c r="N85" i="16"/>
  <c r="H85" i="16"/>
  <c r="E75" i="16"/>
  <c r="F75" i="16"/>
  <c r="N53" i="16"/>
  <c r="H75" i="16"/>
  <c r="N64" i="16"/>
  <c r="E85" i="16"/>
  <c r="F53" i="16"/>
  <c r="D64" i="16"/>
  <c r="D53" i="16"/>
  <c r="D75" i="16"/>
  <c r="D85" i="16"/>
  <c r="E53" i="16"/>
  <c r="H53" i="16"/>
  <c r="G64" i="16"/>
  <c r="G53" i="16"/>
  <c r="G85" i="16"/>
  <c r="G75" i="16"/>
  <c r="BG53" i="16" l="1"/>
  <c r="BG85" i="16"/>
  <c r="BT43" i="16"/>
  <c r="R42" i="16"/>
  <c r="EU84" i="16" l="1"/>
  <c r="P42" i="16"/>
  <c r="Q42" i="16" s="1"/>
  <c r="R43" i="16"/>
  <c r="BT85" i="16"/>
  <c r="EV84" i="16" s="1"/>
  <c r="BT75" i="16"/>
  <c r="EV74" i="16" s="1"/>
  <c r="BG64" i="16"/>
  <c r="BT53" i="16"/>
  <c r="BT64" i="16"/>
  <c r="EV63" i="16" s="1"/>
  <c r="P43" i="16" l="1"/>
  <c r="Q43" i="16" s="1"/>
  <c r="R85" i="16"/>
  <c r="P85" i="16" s="1"/>
  <c r="Q85" i="16" s="1"/>
  <c r="R53" i="16"/>
  <c r="P53" i="16" s="1"/>
  <c r="Q53" i="16" s="1"/>
  <c r="R64" i="16"/>
  <c r="P64" i="16" s="1"/>
  <c r="Q64" i="16" s="1"/>
  <c r="R75" i="16"/>
  <c r="P75" i="16" s="1"/>
  <c r="Q75" i="16" s="1"/>
  <c r="AT64" i="16"/>
  <c r="EU63" i="16" s="1"/>
</calcChain>
</file>

<file path=xl/sharedStrings.xml><?xml version="1.0" encoding="utf-8"?>
<sst xmlns="http://schemas.openxmlformats.org/spreadsheetml/2006/main" count="805" uniqueCount="244">
  <si>
    <t>PROGRAM STUDIÓW DLA KIERUNKU: PEDAGOGIKA</t>
  </si>
  <si>
    <t>POZIOM KSZTAŁCENIA - STUDIA PIERWSZEGO STOPNIA</t>
  </si>
  <si>
    <t>PROFIL KSZTAŁCENIA: PRAKTYCZNY</t>
  </si>
  <si>
    <t>STUDIA 2018 DO 2021</t>
  </si>
  <si>
    <t>PAŃSTWOWA WYŻSZA SZKOŁA ZAWODOWA W RACIBORZU</t>
  </si>
  <si>
    <t>PLAN STUDIÓW</t>
  </si>
  <si>
    <t>KIERUNEK: FILOLOGIA (poziom komunikatywny)</t>
  </si>
  <si>
    <t>Profil praktyczny: studia stacjonarne; LATA STUDIÓW: 2022-2025</t>
  </si>
  <si>
    <t>Moduł</t>
  </si>
  <si>
    <t>lp.</t>
  </si>
  <si>
    <t>Przedmioty</t>
  </si>
  <si>
    <t>Formy zajęć</t>
  </si>
  <si>
    <t>ECTS - z bezpośr. udziałem nauczyciela akademickiego</t>
  </si>
  <si>
    <t>ECTS -    praca własna  studenta</t>
  </si>
  <si>
    <t>ECTS - Ogółem</t>
  </si>
  <si>
    <t>Forma zaliczenia</t>
  </si>
  <si>
    <t>I rok</t>
  </si>
  <si>
    <t>II rok</t>
  </si>
  <si>
    <t>III rok</t>
  </si>
  <si>
    <t>IV rok</t>
  </si>
  <si>
    <t>V rok</t>
  </si>
  <si>
    <t>Ogółem             z bezpośr. udziałem naucz. ak.</t>
  </si>
  <si>
    <t>Ogółem praca własna studenta</t>
  </si>
  <si>
    <t>wykład</t>
  </si>
  <si>
    <t>ćwiczenia</t>
  </si>
  <si>
    <t>warsztaty</t>
  </si>
  <si>
    <t>laboratorium</t>
  </si>
  <si>
    <t>projekt</t>
  </si>
  <si>
    <t xml:space="preserve">seminarium </t>
  </si>
  <si>
    <t xml:space="preserve">konwersatorium </t>
  </si>
  <si>
    <t>zajecia praktyczne</t>
  </si>
  <si>
    <t>praktyka zawodowa</t>
  </si>
  <si>
    <t>inne</t>
  </si>
  <si>
    <t>I sem.</t>
  </si>
  <si>
    <t>II sem.</t>
  </si>
  <si>
    <t>III sem.</t>
  </si>
  <si>
    <t>IV sem.</t>
  </si>
  <si>
    <t>V sem.</t>
  </si>
  <si>
    <t>VI sem.</t>
  </si>
  <si>
    <t>VII sem.</t>
  </si>
  <si>
    <t>VIII sem.</t>
  </si>
  <si>
    <t>IX sem.</t>
  </si>
  <si>
    <t>X sem.</t>
  </si>
  <si>
    <t>ECTS</t>
  </si>
  <si>
    <t>bezpośr.</t>
  </si>
  <si>
    <t>praca własna  studenta</t>
  </si>
  <si>
    <t>seminarium</t>
  </si>
  <si>
    <t>konwersatorium</t>
  </si>
  <si>
    <t xml:space="preserve">A. MODUŁ PRZEDMIOTÓW PODSTAWOWYCH </t>
  </si>
  <si>
    <t>1.</t>
  </si>
  <si>
    <t>Praktyczna nauka języka obcego</t>
  </si>
  <si>
    <t>zal/o E-4</t>
  </si>
  <si>
    <t>a. nauczanie słownictwa</t>
  </si>
  <si>
    <t>b. mówienie</t>
  </si>
  <si>
    <t>c. gramatyka praktyczna</t>
  </si>
  <si>
    <t>d. słuchanie</t>
  </si>
  <si>
    <t xml:space="preserve">e. pisanie </t>
  </si>
  <si>
    <t>f. czytanie</t>
  </si>
  <si>
    <t>Realioznawstwo niemieckiego obszaru językowego</t>
  </si>
  <si>
    <t>zal/o E-1</t>
  </si>
  <si>
    <t>2.</t>
  </si>
  <si>
    <t xml:space="preserve">Literatura niemieckiego obszaru językowego     </t>
  </si>
  <si>
    <t>zal/o E-3</t>
  </si>
  <si>
    <t>z, zo</t>
  </si>
  <si>
    <t>z, zo, E</t>
  </si>
  <si>
    <t>RAZEM</t>
  </si>
  <si>
    <t>B. MODUŁ PRZEDMIOTÓW JĘZYKOZNAWCZYCH - obowiązkowy</t>
  </si>
  <si>
    <t>3.</t>
  </si>
  <si>
    <t>Literatura powszechna XX wieku z elementami literaturoznawstwa</t>
  </si>
  <si>
    <t>4.</t>
  </si>
  <si>
    <t>Praktyczna fonetyka języka angielskiego/niemieckiego/czeskiego</t>
  </si>
  <si>
    <t>zal/o</t>
  </si>
  <si>
    <t>5.</t>
  </si>
  <si>
    <t>6.</t>
  </si>
  <si>
    <t>Podstawy lingwistyki stosowanej</t>
  </si>
  <si>
    <t>7.</t>
  </si>
  <si>
    <t>Akwizycja i nauka języka obcego</t>
  </si>
  <si>
    <t>8.</t>
  </si>
  <si>
    <t>Analiza porównawcza języka angielskiego/niemieckiego/czeskiego 
i polskiego</t>
  </si>
  <si>
    <t>9.</t>
  </si>
  <si>
    <t>Współczesne odmiany języka angielskiego/niemieckiego/czeskiego</t>
  </si>
  <si>
    <t>10.</t>
  </si>
  <si>
    <t>Warsztat pracy filologa</t>
  </si>
  <si>
    <t>11.</t>
  </si>
  <si>
    <t>Kultura języka i netykieta</t>
  </si>
  <si>
    <t>12.</t>
  </si>
  <si>
    <t>Gramatyka opisowa języka</t>
  </si>
  <si>
    <t>13.</t>
  </si>
  <si>
    <t>Leksyka języka obcego</t>
  </si>
  <si>
    <t>14.</t>
  </si>
  <si>
    <t>Gramatyka języka specjalistycznego</t>
  </si>
  <si>
    <t>15.</t>
  </si>
  <si>
    <t>Praca z tekstem specjalistycznym</t>
  </si>
  <si>
    <t>16.</t>
  </si>
  <si>
    <t>Stylistyka tekstu naukowego</t>
  </si>
  <si>
    <t>17.</t>
  </si>
  <si>
    <t>Kultura wypowiedzi w języku obcym</t>
  </si>
  <si>
    <t>18.</t>
  </si>
  <si>
    <t>Praktyczne aspekty językoznawstwa</t>
  </si>
  <si>
    <t>19.</t>
  </si>
  <si>
    <t>20.</t>
  </si>
  <si>
    <r>
      <t>M</t>
    </r>
    <r>
      <rPr>
        <sz val="11"/>
        <rFont val="Calibri"/>
        <family val="2"/>
      </rPr>
      <t>etodologia badań i pisanie pracy dyplomowej</t>
    </r>
  </si>
  <si>
    <t>21.</t>
  </si>
  <si>
    <t>Seminarium licencjackie</t>
  </si>
  <si>
    <t>C. MODUŁ PRZEDMIOTÓW OGÓLNYCH - obowiązkowy</t>
  </si>
  <si>
    <t>22.</t>
  </si>
  <si>
    <t>Wychowanie fizyczne</t>
  </si>
  <si>
    <t>23.</t>
  </si>
  <si>
    <t>Technologia informacyjna i podstawy (e)komunikacji</t>
  </si>
  <si>
    <t>24.</t>
  </si>
  <si>
    <t>Lektorat j.angielskiego/j. czeskiego (do wyboru)</t>
  </si>
  <si>
    <t>zal/o E4-6</t>
  </si>
  <si>
    <t>25.</t>
  </si>
  <si>
    <t>26.</t>
  </si>
  <si>
    <t>Pomoc przedlekarska</t>
  </si>
  <si>
    <t>27.</t>
  </si>
  <si>
    <t>Encyklopedia prawa</t>
  </si>
  <si>
    <t>28.</t>
  </si>
  <si>
    <t>Przysposobienie biblioteczne</t>
  </si>
  <si>
    <t>zal</t>
  </si>
  <si>
    <t>29.</t>
  </si>
  <si>
    <t>Szkolenie BHP z elementami ergonomii</t>
  </si>
  <si>
    <t>RAZEM MODUŁY: A+B+C</t>
  </si>
  <si>
    <r>
      <rPr>
        <b/>
        <sz val="11"/>
        <rFont val="Calibri"/>
        <family val="2"/>
        <charset val="238"/>
        <scheme val="minor"/>
      </rPr>
      <t xml:space="preserve"> MODUŁ PRZEDMIOTÓW SPECJALISTYCZNYCH - KOMUNIKACJA W BIZNESIE</t>
    </r>
    <r>
      <rPr>
        <sz val="11"/>
        <rFont val="Calibri"/>
        <family val="2"/>
        <charset val="238"/>
        <scheme val="minor"/>
      </rPr>
      <t xml:space="preserve">                                 
</t>
    </r>
  </si>
  <si>
    <t>30.</t>
  </si>
  <si>
    <t>Język biznesu i administracji - wprowadzenie</t>
  </si>
  <si>
    <t>zal/o E-6</t>
  </si>
  <si>
    <t>31.</t>
  </si>
  <si>
    <t>Terminologia ekonomiczna i prawnicza</t>
  </si>
  <si>
    <t>zal/o E-5</t>
  </si>
  <si>
    <t>32.</t>
  </si>
  <si>
    <t>Korespondencja służbowa i handlowa z tłumaczeniem specjalistycznym</t>
  </si>
  <si>
    <t>33.</t>
  </si>
  <si>
    <t>Metodyka pracy projektowej</t>
  </si>
  <si>
    <t>34.</t>
  </si>
  <si>
    <t>Międzykulturowość i sztuka prowadzenia negocjacji</t>
  </si>
  <si>
    <t>35.</t>
  </si>
  <si>
    <t>Podstawy ekonomii w języku niemieckim</t>
  </si>
  <si>
    <t>36.</t>
  </si>
  <si>
    <t>Autoprezentacja i wystąpienia publiczne</t>
  </si>
  <si>
    <t>37.</t>
  </si>
  <si>
    <t>Marketing i komunikacja społęczna w praktyce</t>
  </si>
  <si>
    <t>38.</t>
  </si>
  <si>
    <t>RAZEM MODUŁY: A+B+C+D1</t>
  </si>
  <si>
    <t>MODUŁ SPECJALNOŚCIOWY: Kształcenie translatorskie - moduł do wyboru</t>
  </si>
  <si>
    <t>Podstawy tłumaczenia pisemnego</t>
  </si>
  <si>
    <t>Translatoryka i edycja tekstu</t>
  </si>
  <si>
    <t>Analiza przekładu</t>
  </si>
  <si>
    <t>Stylistyka praktyczna</t>
  </si>
  <si>
    <t>Wprowadzenie do tłumaczenia ustnego</t>
  </si>
  <si>
    <t>Przekład tekstów specjalistycznych</t>
  </si>
  <si>
    <t>Przekład tekstów artystycznych</t>
  </si>
  <si>
    <t>Praktyka instytucjonalna: obserwacyjna</t>
  </si>
  <si>
    <t>Praktyka instytucjonalna: asystencka</t>
  </si>
  <si>
    <t>RAZEM MODUŁY: A+B+C+D2</t>
  </si>
  <si>
    <t>MODUŁ SPECJALNOŚCIOWY:  Kształcenie pedagogiczne - moduł do wyboru</t>
  </si>
  <si>
    <t>Psychologia</t>
  </si>
  <si>
    <t xml:space="preserve">Pedagogika z elementami prawa oświatowego </t>
  </si>
  <si>
    <t xml:space="preserve">Podstawy dydaktyki </t>
  </si>
  <si>
    <t>Emisja głosu</t>
  </si>
  <si>
    <t>Metodyka nauczania języka angielskiego/niemieckiego</t>
  </si>
  <si>
    <r>
      <t xml:space="preserve">Materiały dydaktyczne w nauce języka angielskiego/niemieckiego - </t>
    </r>
    <r>
      <rPr>
        <sz val="11"/>
        <rFont val="Calibri"/>
        <family val="2"/>
        <charset val="238"/>
        <scheme val="minor"/>
      </rPr>
      <t>praca projektowa</t>
    </r>
  </si>
  <si>
    <t>Praktyka pedagogiczna: obserwacyjna</t>
  </si>
  <si>
    <r>
      <t>Praktyka</t>
    </r>
    <r>
      <rPr>
        <sz val="11"/>
        <rFont val="Calibri"/>
        <family val="2"/>
        <charset val="238"/>
        <scheme val="minor"/>
      </rPr>
      <t xml:space="preserve"> pedagogiczna </t>
    </r>
  </si>
  <si>
    <t>RAZEM MODUŁY: A+B+C+D3</t>
  </si>
  <si>
    <t>KIERUNEK: FILOLOGIA (poziom podstawowy)</t>
  </si>
  <si>
    <t>A. MODUŁ PRAKTYCZNEJ NAUKI JĘZYKA - język obcy do wyboru</t>
  </si>
  <si>
    <t xml:space="preserve">Intensywny kurs języka obcego </t>
  </si>
  <si>
    <t>zal/o E-2</t>
  </si>
  <si>
    <t>150</t>
  </si>
  <si>
    <t>Zintegrowane Sprawności Językowe: kurs podręcznikowy</t>
  </si>
  <si>
    <r>
      <t>zal/o E-4,</t>
    </r>
    <r>
      <rPr>
        <sz val="11"/>
        <rFont val="Calibri"/>
        <family val="2"/>
        <charset val="238"/>
        <scheme val="minor"/>
      </rPr>
      <t>6</t>
    </r>
  </si>
  <si>
    <r>
      <t xml:space="preserve">PRZEDMIOT DO WYBORU                                                              Praktyczna nauka </t>
    </r>
    <r>
      <rPr>
        <b/>
        <sz val="11"/>
        <rFont val="Calibri"/>
        <family val="2"/>
        <charset val="238"/>
        <scheme val="minor"/>
      </rPr>
      <t>drugiego</t>
    </r>
    <r>
      <rPr>
        <sz val="11"/>
        <rFont val="Calibri"/>
        <family val="2"/>
        <scheme val="minor"/>
      </rPr>
      <t xml:space="preserve"> języka obcego:                                                                    a. język angielski                                                                                        b. język czeski                                                                                                                 c. język niemiecki                                                                                          </t>
    </r>
  </si>
  <si>
    <t>B. MODUŁ FILOLOGICZNY - obowiązkowy</t>
  </si>
  <si>
    <t>Literatura powszechna XX wieku z elemnetami literaturoznawstwa</t>
  </si>
  <si>
    <t>Realioznawstwo obszarów językowych</t>
  </si>
  <si>
    <t>Analiza porównawcza języka ang./niem./czeskiego i polskiego</t>
  </si>
  <si>
    <t>Literatura obszaru językowego</t>
  </si>
  <si>
    <t>Metodologia badań i pisanie pracy dyplomowej</t>
  </si>
  <si>
    <t>C. MODUŁ UZUPEŁNIAJĄCY - obowiązkowy</t>
  </si>
  <si>
    <t>Komunikacja społeczna i media</t>
  </si>
  <si>
    <t>Podstawy ekonomii</t>
  </si>
  <si>
    <r>
      <rPr>
        <b/>
        <sz val="11"/>
        <rFont val="Calibri"/>
        <family val="2"/>
        <charset val="238"/>
        <scheme val="minor"/>
      </rPr>
      <t>D. MODUŁ KSZTAŁCENIA - do wyboru</t>
    </r>
    <r>
      <rPr>
        <sz val="11"/>
        <rFont val="Calibri"/>
        <family val="2"/>
        <charset val="238"/>
        <scheme val="minor"/>
      </rPr>
      <t xml:space="preserve">                                              D1. Kształcenie biznesowe: komunikacja w biznesie -               moduł do wyboru</t>
    </r>
  </si>
  <si>
    <t xml:space="preserve">Język biznesu i administracji </t>
  </si>
  <si>
    <t>Przedsiębiorczość i projekty europejskie</t>
  </si>
  <si>
    <t>39.</t>
  </si>
  <si>
    <r>
      <t xml:space="preserve">zal/o </t>
    </r>
    <r>
      <rPr>
        <sz val="11"/>
        <rFont val="Calibri"/>
        <family val="2"/>
        <charset val="238"/>
        <scheme val="minor"/>
      </rPr>
      <t>E-5</t>
    </r>
  </si>
  <si>
    <t>D2. Kształcenie translatorskie: przekład specjalistyczny - moduł do wyboru</t>
  </si>
  <si>
    <t>D3. Kształcenie pedagogiczne - moduł do wyboru</t>
  </si>
  <si>
    <t>Praktyka pedagogiczna</t>
  </si>
  <si>
    <r>
      <t>zal/o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E-5</t>
    </r>
  </si>
  <si>
    <t>UNIVERSITY OF APPLIED SCIENCES IN RACIBÓRZ</t>
  </si>
  <si>
    <t>Module</t>
  </si>
  <si>
    <t>No.</t>
  </si>
  <si>
    <t>Courses</t>
  </si>
  <si>
    <t xml:space="preserve">TOTAL </t>
  </si>
  <si>
    <t>Translation Studies and Text Editing</t>
  </si>
  <si>
    <t xml:space="preserve">Translation Analysis </t>
  </si>
  <si>
    <t>Basics of Teaching</t>
  </si>
  <si>
    <t>Voice Emission</t>
  </si>
  <si>
    <t>O- Obligatory</t>
  </si>
  <si>
    <t>E- Exam</t>
  </si>
  <si>
    <t>STUDY SCHEDULE</t>
  </si>
  <si>
    <t>Profile of studies: practical; Mode of studies: intramural; Study years (cycle): 2022-2025</t>
  </si>
  <si>
    <t>FIELD OF STUDY:PHILOLOGY (English)</t>
  </si>
  <si>
    <t>MODULE A - BASIC COURSES</t>
  </si>
  <si>
    <t>Practical English (B2+)</t>
  </si>
  <si>
    <t>Descriptive Grammar of English</t>
  </si>
  <si>
    <t xml:space="preserve">Methodology of Scientific Research and
Diploma Paper Writing </t>
  </si>
  <si>
    <t>Language of Business and Administration</t>
  </si>
  <si>
    <t>Economic and Legal Terminology</t>
  </si>
  <si>
    <t>Business and Commercial Correspondence</t>
  </si>
  <si>
    <t>Student Internship</t>
  </si>
  <si>
    <t>Student Internship (Pedagogy)</t>
  </si>
  <si>
    <t>student's own work</t>
  </si>
  <si>
    <t>lecture</t>
  </si>
  <si>
    <t>tutorial</t>
  </si>
  <si>
    <t>workshop</t>
  </si>
  <si>
    <t>MODULE B - LINGUISTICS</t>
  </si>
  <si>
    <t>MODULE C - COMPLEMENTARY CONTENT</t>
  </si>
  <si>
    <t>MODULE D1 - SPECIALIZATION: COMMUNICATION IN BUSINESS</t>
  </si>
  <si>
    <t>MODULE D2 - SPECIALIZATION: TRANSLATION STUDIES</t>
  </si>
  <si>
    <t xml:space="preserve">MODULE D3 - SPECIALIZATION: FOREIGN LANGUAGE TEACHING
</t>
  </si>
  <si>
    <t>credits</t>
  </si>
  <si>
    <t>CRE/O</t>
  </si>
  <si>
    <t xml:space="preserve">CRE/O E-4 </t>
  </si>
  <si>
    <t>CRE/O E-6</t>
  </si>
  <si>
    <t>CRE/O E-5</t>
  </si>
  <si>
    <t>Semester 4</t>
  </si>
  <si>
    <t>TOTAL (MODULE A+B+C)</t>
  </si>
  <si>
    <t>TOTAL (MODULE A+B+C+D1)</t>
  </si>
  <si>
    <t>TOTAL (MODULE A+B+C+D2)</t>
  </si>
  <si>
    <t>TOTAL (MODULE A+B+C+D3)</t>
  </si>
  <si>
    <t>CRE- Credit</t>
  </si>
  <si>
    <t>f. Academic Writing</t>
  </si>
  <si>
    <t>e. Listening</t>
  </si>
  <si>
    <t>German as a Foreign Language</t>
  </si>
  <si>
    <t>CRE/O E-4</t>
  </si>
  <si>
    <t>CRE/O E-2,6</t>
  </si>
  <si>
    <t>English as a Foreign Language - Advanced Grammar of Professional Language</t>
  </si>
  <si>
    <t>English as a Foreign Language - Analysis of Professional Texts</t>
  </si>
  <si>
    <t>Physical Education</t>
  </si>
  <si>
    <t>Basics of Text Translation</t>
  </si>
  <si>
    <t xml:space="preserve">CRE/O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</si>
</sst>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z_ł_-;\-* #,##0.00\ _z_ł_-;_-* &quot;-&quot;??\ _z_ł_-;_-@_-"/>
    <numFmt numFmtId="164" formatCode="0.0"/>
    <numFmt numFmtId="165" formatCode="#,##0.0"/>
  </numFmts>
  <fonts count="25">
    <font>
      <sz val="10"/>
      <name val="Arial"/>
      <charset val="238"/>
    </font>
    <font>
      <sz val="11"/>
      <color theme="1"/>
      <name val="Czcionka tekstu podstawowego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1"/>
      <color rgb="FF00B050"/>
      <name val="Calibri"/>
      <family val="2"/>
      <charset val="238"/>
      <scheme val="minor"/>
    </font>
    <font>
      <sz val="9"/>
      <color rgb="FF00B050"/>
      <name val="Calibri"/>
      <family val="2"/>
      <charset val="238"/>
      <scheme val="minor"/>
    </font>
    <font>
      <sz val="11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694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6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5" xfId="0" applyFont="1" applyFill="1" applyBorder="1" applyAlignment="1">
      <alignment horizontal="center" vertical="center" textRotation="90" wrapText="1"/>
    </xf>
    <xf numFmtId="0" fontId="5" fillId="0" borderId="1" xfId="0" applyFont="1" applyBorder="1"/>
    <xf numFmtId="0" fontId="5" fillId="2" borderId="1" xfId="0" applyFont="1" applyFill="1" applyBorder="1"/>
    <xf numFmtId="0" fontId="6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textRotation="90" wrapText="1"/>
    </xf>
    <xf numFmtId="0" fontId="9" fillId="2" borderId="5" xfId="0" applyFont="1" applyFill="1" applyBorder="1" applyAlignment="1">
      <alignment horizontal="center" vertical="center" textRotation="90" wrapText="1"/>
    </xf>
    <xf numFmtId="49" fontId="5" fillId="2" borderId="5" xfId="0" applyNumberFormat="1" applyFont="1" applyFill="1" applyBorder="1" applyAlignment="1">
      <alignment horizontal="center" vertical="center" textRotation="90" wrapText="1"/>
    </xf>
    <xf numFmtId="49" fontId="5" fillId="2" borderId="1" xfId="0" applyNumberFormat="1" applyFont="1" applyFill="1" applyBorder="1" applyAlignment="1">
      <alignment horizontal="center" vertical="center" textRotation="90" wrapText="1"/>
    </xf>
    <xf numFmtId="0" fontId="10" fillId="0" borderId="0" xfId="0" applyFont="1"/>
    <xf numFmtId="0" fontId="3" fillId="0" borderId="0" xfId="0" applyFont="1"/>
    <xf numFmtId="0" fontId="5" fillId="3" borderId="1" xfId="0" applyFont="1" applyFill="1" applyBorder="1"/>
    <xf numFmtId="0" fontId="0" fillId="3" borderId="0" xfId="0" applyFill="1"/>
    <xf numFmtId="0" fontId="5" fillId="3" borderId="5" xfId="0" applyFont="1" applyFill="1" applyBorder="1"/>
    <xf numFmtId="0" fontId="6" fillId="0" borderId="1" xfId="0" applyFont="1" applyBorder="1" applyAlignment="1">
      <alignment horizontal="center"/>
    </xf>
    <xf numFmtId="0" fontId="5" fillId="4" borderId="1" xfId="0" applyFont="1" applyFill="1" applyBorder="1"/>
    <xf numFmtId="0" fontId="6" fillId="4" borderId="1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 wrapText="1"/>
    </xf>
    <xf numFmtId="0" fontId="5" fillId="2" borderId="5" xfId="0" applyFont="1" applyFill="1" applyBorder="1"/>
    <xf numFmtId="0" fontId="0" fillId="0" borderId="0" xfId="0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 vertical="center" textRotation="90" wrapText="1"/>
    </xf>
    <xf numFmtId="0" fontId="5" fillId="2" borderId="20" xfId="0" applyFont="1" applyFill="1" applyBorder="1" applyAlignment="1">
      <alignment horizontal="center" vertical="center" textRotation="90" wrapText="1"/>
    </xf>
    <xf numFmtId="49" fontId="5" fillId="2" borderId="20" xfId="0" applyNumberFormat="1" applyFont="1" applyFill="1" applyBorder="1" applyAlignment="1">
      <alignment horizontal="center" vertical="center" textRotation="90" wrapText="1"/>
    </xf>
    <xf numFmtId="49" fontId="5" fillId="2" borderId="21" xfId="0" applyNumberFormat="1" applyFont="1" applyFill="1" applyBorder="1" applyAlignment="1">
      <alignment horizontal="center" vertical="center" textRotation="90" wrapText="1"/>
    </xf>
    <xf numFmtId="0" fontId="6" fillId="2" borderId="24" xfId="0" applyFont="1" applyFill="1" applyBorder="1" applyAlignment="1">
      <alignment horizontal="center"/>
    </xf>
    <xf numFmtId="49" fontId="5" fillId="2" borderId="15" xfId="0" applyNumberFormat="1" applyFont="1" applyFill="1" applyBorder="1" applyAlignment="1">
      <alignment horizontal="center" vertical="center" textRotation="90" wrapText="1"/>
    </xf>
    <xf numFmtId="0" fontId="6" fillId="2" borderId="26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 textRotation="90" wrapText="1"/>
    </xf>
    <xf numFmtId="0" fontId="6" fillId="2" borderId="43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5" fillId="0" borderId="3" xfId="0" applyFont="1" applyBorder="1"/>
    <xf numFmtId="0" fontId="11" fillId="3" borderId="19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49" fontId="5" fillId="2" borderId="50" xfId="0" applyNumberFormat="1" applyFont="1" applyFill="1" applyBorder="1" applyAlignment="1">
      <alignment horizontal="center" vertical="center" textRotation="90" wrapText="1"/>
    </xf>
    <xf numFmtId="0" fontId="6" fillId="2" borderId="22" xfId="0" applyFont="1" applyFill="1" applyBorder="1" applyAlignment="1">
      <alignment horizontal="center"/>
    </xf>
    <xf numFmtId="49" fontId="5" fillId="2" borderId="13" xfId="0" applyNumberFormat="1" applyFont="1" applyFill="1" applyBorder="1" applyAlignment="1">
      <alignment horizontal="center" vertical="center" textRotation="90" wrapText="1"/>
    </xf>
    <xf numFmtId="49" fontId="5" fillId="2" borderId="0" xfId="0" applyNumberFormat="1" applyFont="1" applyFill="1" applyAlignment="1">
      <alignment horizontal="center" vertical="center" textRotation="90" wrapText="1"/>
    </xf>
    <xf numFmtId="0" fontId="11" fillId="3" borderId="17" xfId="0" applyFont="1" applyFill="1" applyBorder="1" applyAlignment="1">
      <alignment horizontal="center" vertical="center"/>
    </xf>
    <xf numFmtId="0" fontId="5" fillId="3" borderId="28" xfId="0" applyFont="1" applyFill="1" applyBorder="1"/>
    <xf numFmtId="0" fontId="5" fillId="3" borderId="3" xfId="0" applyFont="1" applyFill="1" applyBorder="1"/>
    <xf numFmtId="0" fontId="5" fillId="2" borderId="3" xfId="0" applyFont="1" applyFill="1" applyBorder="1"/>
    <xf numFmtId="0" fontId="6" fillId="4" borderId="26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49" fontId="5" fillId="2" borderId="47" xfId="0" applyNumberFormat="1" applyFont="1" applyFill="1" applyBorder="1" applyAlignment="1">
      <alignment horizontal="center" vertical="center" textRotation="90" wrapText="1"/>
    </xf>
    <xf numFmtId="0" fontId="5" fillId="4" borderId="3" xfId="0" applyFont="1" applyFill="1" applyBorder="1"/>
    <xf numFmtId="0" fontId="12" fillId="3" borderId="12" xfId="0" applyFont="1" applyFill="1" applyBorder="1"/>
    <xf numFmtId="49" fontId="12" fillId="3" borderId="12" xfId="0" applyNumberFormat="1" applyFont="1" applyFill="1" applyBorder="1" applyAlignment="1">
      <alignment horizontal="left" vertical="center" wrapText="1"/>
    </xf>
    <xf numFmtId="0" fontId="6" fillId="4" borderId="25" xfId="0" applyFont="1" applyFill="1" applyBorder="1" applyAlignment="1">
      <alignment horizontal="center"/>
    </xf>
    <xf numFmtId="0" fontId="12" fillId="3" borderId="60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49" xfId="0" applyFont="1" applyFill="1" applyBorder="1"/>
    <xf numFmtId="3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/>
    </xf>
    <xf numFmtId="3" fontId="12" fillId="3" borderId="20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12" fillId="3" borderId="21" xfId="0" applyNumberFormat="1" applyFont="1" applyFill="1" applyBorder="1" applyAlignment="1">
      <alignment horizontal="center" vertical="center"/>
    </xf>
    <xf numFmtId="3" fontId="12" fillId="3" borderId="19" xfId="0" applyNumberFormat="1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3" fontId="12" fillId="3" borderId="7" xfId="0" applyNumberFormat="1" applyFont="1" applyFill="1" applyBorder="1" applyAlignment="1">
      <alignment horizontal="center" vertical="center"/>
    </xf>
    <xf numFmtId="0" fontId="12" fillId="3" borderId="51" xfId="0" applyFont="1" applyFill="1" applyBorder="1" applyAlignment="1">
      <alignment horizontal="center" vertical="center"/>
    </xf>
    <xf numFmtId="0" fontId="12" fillId="3" borderId="53" xfId="0" applyFont="1" applyFill="1" applyBorder="1" applyAlignment="1">
      <alignment horizontal="center"/>
    </xf>
    <xf numFmtId="0" fontId="12" fillId="3" borderId="62" xfId="0" applyFont="1" applyFill="1" applyBorder="1" applyAlignment="1">
      <alignment horizontal="center"/>
    </xf>
    <xf numFmtId="0" fontId="12" fillId="3" borderId="61" xfId="0" applyFont="1" applyFill="1" applyBorder="1" applyAlignment="1">
      <alignment horizontal="center"/>
    </xf>
    <xf numFmtId="0" fontId="12" fillId="3" borderId="48" xfId="0" applyFont="1" applyFill="1" applyBorder="1" applyAlignment="1">
      <alignment horizontal="center"/>
    </xf>
    <xf numFmtId="0" fontId="12" fillId="3" borderId="54" xfId="0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5" borderId="50" xfId="0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5" borderId="51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0" borderId="68" xfId="0" applyFont="1" applyBorder="1"/>
    <xf numFmtId="0" fontId="6" fillId="0" borderId="48" xfId="0" applyFont="1" applyBorder="1"/>
    <xf numFmtId="0" fontId="6" fillId="0" borderId="7" xfId="0" applyFont="1" applyBorder="1"/>
    <xf numFmtId="3" fontId="6" fillId="2" borderId="3" xfId="0" applyNumberFormat="1" applyFont="1" applyFill="1" applyBorder="1" applyAlignment="1">
      <alignment horizontal="center" vertical="center"/>
    </xf>
    <xf numFmtId="3" fontId="6" fillId="2" borderId="28" xfId="0" applyNumberFormat="1" applyFont="1" applyFill="1" applyBorder="1" applyAlignment="1">
      <alignment horizontal="center" vertical="center"/>
    </xf>
    <xf numFmtId="0" fontId="12" fillId="3" borderId="16" xfId="0" applyFont="1" applyFill="1" applyBorder="1"/>
    <xf numFmtId="0" fontId="12" fillId="3" borderId="11" xfId="0" applyFont="1" applyFill="1" applyBorder="1" applyAlignment="1">
      <alignment horizontal="center"/>
    </xf>
    <xf numFmtId="0" fontId="12" fillId="3" borderId="58" xfId="0" applyFont="1" applyFill="1" applyBorder="1" applyAlignment="1">
      <alignment horizontal="center"/>
    </xf>
    <xf numFmtId="0" fontId="12" fillId="3" borderId="64" xfId="0" applyFont="1" applyFill="1" applyBorder="1"/>
    <xf numFmtId="3" fontId="12" fillId="3" borderId="12" xfId="0" applyNumberFormat="1" applyFont="1" applyFill="1" applyBorder="1" applyAlignment="1">
      <alignment horizontal="center" vertical="center"/>
    </xf>
    <xf numFmtId="3" fontId="12" fillId="3" borderId="19" xfId="0" applyNumberFormat="1" applyFont="1" applyFill="1" applyBorder="1" applyAlignment="1">
      <alignment horizontal="center"/>
    </xf>
    <xf numFmtId="3" fontId="12" fillId="3" borderId="20" xfId="0" applyNumberFormat="1" applyFont="1" applyFill="1" applyBorder="1" applyAlignment="1">
      <alignment horizontal="center"/>
    </xf>
    <xf numFmtId="3" fontId="12" fillId="3" borderId="21" xfId="0" applyNumberFormat="1" applyFont="1" applyFill="1" applyBorder="1" applyAlignment="1">
      <alignment horizontal="center"/>
    </xf>
    <xf numFmtId="3" fontId="12" fillId="3" borderId="7" xfId="0" applyNumberFormat="1" applyFont="1" applyFill="1" applyBorder="1" applyAlignment="1">
      <alignment horizontal="center"/>
    </xf>
    <xf numFmtId="3" fontId="12" fillId="3" borderId="51" xfId="0" applyNumberFormat="1" applyFont="1" applyFill="1" applyBorder="1" applyAlignment="1">
      <alignment horizontal="center"/>
    </xf>
    <xf numFmtId="3" fontId="12" fillId="3" borderId="47" xfId="0" applyNumberFormat="1" applyFont="1" applyFill="1" applyBorder="1" applyAlignment="1">
      <alignment horizontal="center"/>
    </xf>
    <xf numFmtId="3" fontId="12" fillId="3" borderId="6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0" fontId="5" fillId="3" borderId="0" xfId="0" applyFont="1" applyFill="1"/>
    <xf numFmtId="3" fontId="12" fillId="3" borderId="0" xfId="0" applyNumberFormat="1" applyFont="1" applyFill="1" applyAlignment="1">
      <alignment horizontal="center" vertical="center"/>
    </xf>
    <xf numFmtId="0" fontId="6" fillId="4" borderId="22" xfId="0" applyFont="1" applyFill="1" applyBorder="1" applyAlignment="1">
      <alignment horizontal="center"/>
    </xf>
    <xf numFmtId="3" fontId="12" fillId="3" borderId="49" xfId="0" applyNumberFormat="1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center" vertical="center"/>
    </xf>
    <xf numFmtId="0" fontId="5" fillId="2" borderId="0" xfId="0" applyFont="1" applyFill="1"/>
    <xf numFmtId="0" fontId="6" fillId="0" borderId="13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4" borderId="27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49" fontId="6" fillId="0" borderId="13" xfId="0" applyNumberFormat="1" applyFont="1" applyBorder="1" applyAlignment="1">
      <alignment horizontal="left" vertical="center" wrapText="1"/>
    </xf>
    <xf numFmtId="0" fontId="6" fillId="5" borderId="57" xfId="0" applyFont="1" applyFill="1" applyBorder="1" applyAlignment="1">
      <alignment horizontal="center" vertical="center"/>
    </xf>
    <xf numFmtId="0" fontId="6" fillId="4" borderId="43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14" fillId="0" borderId="7" xfId="0" applyNumberFormat="1" applyFont="1" applyBorder="1" applyAlignment="1">
      <alignment horizontal="left" vertical="center" wrapText="1"/>
    </xf>
    <xf numFmtId="49" fontId="14" fillId="0" borderId="48" xfId="0" applyNumberFormat="1" applyFont="1" applyBorder="1" applyAlignment="1">
      <alignment horizontal="left" vertical="center" wrapText="1"/>
    </xf>
    <xf numFmtId="0" fontId="6" fillId="5" borderId="5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49" fontId="14" fillId="0" borderId="13" xfId="0" applyNumberFormat="1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2" borderId="27" xfId="0" applyFont="1" applyFill="1" applyBorder="1" applyAlignment="1">
      <alignment horizontal="center"/>
    </xf>
    <xf numFmtId="49" fontId="14" fillId="0" borderId="57" xfId="0" applyNumberFormat="1" applyFont="1" applyBorder="1" applyAlignment="1">
      <alignment horizontal="left" vertical="center" wrapText="1"/>
    </xf>
    <xf numFmtId="49" fontId="14" fillId="0" borderId="50" xfId="0" applyNumberFormat="1" applyFont="1" applyBorder="1" applyAlignment="1">
      <alignment horizontal="left" vertical="center" wrapText="1"/>
    </xf>
    <xf numFmtId="49" fontId="14" fillId="0" borderId="51" xfId="0" applyNumberFormat="1" applyFont="1" applyBorder="1" applyAlignment="1">
      <alignment horizontal="left" vertical="center" wrapText="1"/>
    </xf>
    <xf numFmtId="49" fontId="14" fillId="0" borderId="54" xfId="0" applyNumberFormat="1" applyFont="1" applyBorder="1" applyAlignment="1">
      <alignment horizontal="left"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 vertical="center"/>
    </xf>
    <xf numFmtId="3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4" borderId="27" xfId="0" applyFont="1" applyFill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3" fontId="14" fillId="2" borderId="6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16" fillId="3" borderId="12" xfId="0" applyFont="1" applyFill="1" applyBorder="1"/>
    <xf numFmtId="3" fontId="16" fillId="3" borderId="19" xfId="0" applyNumberFormat="1" applyFont="1" applyFill="1" applyBorder="1" applyAlignment="1">
      <alignment horizontal="center" vertical="center"/>
    </xf>
    <xf numFmtId="3" fontId="16" fillId="3" borderId="20" xfId="0" applyNumberFormat="1" applyFont="1" applyFill="1" applyBorder="1" applyAlignment="1">
      <alignment horizontal="center" vertical="center"/>
    </xf>
    <xf numFmtId="3" fontId="16" fillId="3" borderId="17" xfId="0" applyNumberFormat="1" applyFont="1" applyFill="1" applyBorder="1" applyAlignment="1">
      <alignment horizontal="center" vertical="center"/>
    </xf>
    <xf numFmtId="3" fontId="16" fillId="3" borderId="21" xfId="0" applyNumberFormat="1" applyFont="1" applyFill="1" applyBorder="1" applyAlignment="1">
      <alignment horizontal="center" vertical="center"/>
    </xf>
    <xf numFmtId="3" fontId="16" fillId="3" borderId="7" xfId="0" applyNumberFormat="1" applyFont="1" applyFill="1" applyBorder="1" applyAlignment="1">
      <alignment horizontal="center" vertical="center"/>
    </xf>
    <xf numFmtId="49" fontId="14" fillId="0" borderId="29" xfId="0" applyNumberFormat="1" applyFont="1" applyBorder="1" applyAlignment="1">
      <alignment horizontal="left" vertical="center" wrapText="1"/>
    </xf>
    <xf numFmtId="0" fontId="14" fillId="0" borderId="14" xfId="0" applyFont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49" fontId="14" fillId="0" borderId="39" xfId="0" applyNumberFormat="1" applyFont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/>
    </xf>
    <xf numFmtId="0" fontId="14" fillId="4" borderId="25" xfId="0" applyFont="1" applyFill="1" applyBorder="1" applyAlignment="1">
      <alignment horizontal="center"/>
    </xf>
    <xf numFmtId="0" fontId="14" fillId="4" borderId="51" xfId="0" applyFont="1" applyFill="1" applyBorder="1" applyAlignment="1">
      <alignment horizontal="center"/>
    </xf>
    <xf numFmtId="49" fontId="14" fillId="0" borderId="30" xfId="0" applyNumberFormat="1" applyFont="1" applyBorder="1" applyAlignment="1">
      <alignment horizontal="left" vertical="center" wrapText="1"/>
    </xf>
    <xf numFmtId="0" fontId="14" fillId="4" borderId="3" xfId="0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4" borderId="1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/>
    </xf>
    <xf numFmtId="0" fontId="14" fillId="4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49" fontId="14" fillId="0" borderId="31" xfId="0" applyNumberFormat="1" applyFont="1" applyBorder="1" applyAlignment="1">
      <alignment horizontal="left"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4" borderId="28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4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4" borderId="52" xfId="0" applyFont="1" applyFill="1" applyBorder="1" applyAlignment="1">
      <alignment horizontal="center"/>
    </xf>
    <xf numFmtId="0" fontId="14" fillId="4" borderId="58" xfId="0" applyFont="1" applyFill="1" applyBorder="1" applyAlignment="1">
      <alignment horizontal="center"/>
    </xf>
    <xf numFmtId="0" fontId="14" fillId="2" borderId="52" xfId="0" applyFont="1" applyFill="1" applyBorder="1" applyAlignment="1">
      <alignment horizontal="center"/>
    </xf>
    <xf numFmtId="0" fontId="14" fillId="4" borderId="48" xfId="0" applyFont="1" applyFill="1" applyBorder="1" applyAlignment="1">
      <alignment horizontal="center"/>
    </xf>
    <xf numFmtId="49" fontId="16" fillId="3" borderId="12" xfId="0" applyNumberFormat="1" applyFont="1" applyFill="1" applyBorder="1" applyAlignment="1">
      <alignment horizontal="left" vertical="center" wrapText="1"/>
    </xf>
    <xf numFmtId="0" fontId="14" fillId="4" borderId="14" xfId="0" applyFont="1" applyFill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51" xfId="0" applyFont="1" applyBorder="1" applyAlignment="1">
      <alignment horizontal="center"/>
    </xf>
    <xf numFmtId="0" fontId="14" fillId="4" borderId="5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0" borderId="58" xfId="0" applyFont="1" applyBorder="1" applyAlignment="1">
      <alignment horizontal="center"/>
    </xf>
    <xf numFmtId="0" fontId="16" fillId="3" borderId="19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60" xfId="0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/>
    </xf>
    <xf numFmtId="0" fontId="16" fillId="3" borderId="62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40" xfId="0" applyFont="1" applyFill="1" applyBorder="1"/>
    <xf numFmtId="3" fontId="16" fillId="3" borderId="16" xfId="0" applyNumberFormat="1" applyFont="1" applyFill="1" applyBorder="1" applyAlignment="1">
      <alignment horizontal="center" vertical="center"/>
    </xf>
    <xf numFmtId="3" fontId="16" fillId="3" borderId="47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4" borderId="48" xfId="0" applyFont="1" applyFill="1" applyBorder="1" applyAlignment="1">
      <alignment horizontal="center" vertical="center"/>
    </xf>
    <xf numFmtId="0" fontId="16" fillId="3" borderId="49" xfId="0" applyFont="1" applyFill="1" applyBorder="1"/>
    <xf numFmtId="0" fontId="16" fillId="3" borderId="17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/>
    </xf>
    <xf numFmtId="0" fontId="14" fillId="2" borderId="26" xfId="0" applyFont="1" applyFill="1" applyBorder="1" applyAlignment="1">
      <alignment horizontal="center"/>
    </xf>
    <xf numFmtId="0" fontId="14" fillId="0" borderId="52" xfId="0" applyFont="1" applyBorder="1" applyAlignment="1">
      <alignment horizontal="center"/>
    </xf>
    <xf numFmtId="0" fontId="16" fillId="3" borderId="16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/>
    </xf>
    <xf numFmtId="0" fontId="14" fillId="0" borderId="36" xfId="0" applyFont="1" applyBorder="1" applyAlignment="1">
      <alignment horizontal="center"/>
    </xf>
    <xf numFmtId="3" fontId="16" fillId="3" borderId="62" xfId="0" applyNumberFormat="1" applyFont="1" applyFill="1" applyBorder="1" applyAlignment="1">
      <alignment horizontal="center" vertical="center"/>
    </xf>
    <xf numFmtId="3" fontId="16" fillId="3" borderId="60" xfId="0" applyNumberFormat="1" applyFont="1" applyFill="1" applyBorder="1" applyAlignment="1">
      <alignment horizontal="center" vertical="center"/>
    </xf>
    <xf numFmtId="3" fontId="16" fillId="3" borderId="66" xfId="0" applyNumberFormat="1" applyFont="1" applyFill="1" applyBorder="1" applyAlignment="1">
      <alignment horizontal="center" vertical="center"/>
    </xf>
    <xf numFmtId="3" fontId="16" fillId="3" borderId="61" xfId="0" applyNumberFormat="1" applyFont="1" applyFill="1" applyBorder="1" applyAlignment="1">
      <alignment horizontal="center" vertical="center"/>
    </xf>
    <xf numFmtId="3" fontId="16" fillId="3" borderId="64" xfId="0" applyNumberFormat="1" applyFont="1" applyFill="1" applyBorder="1" applyAlignment="1">
      <alignment horizontal="center" vertical="center"/>
    </xf>
    <xf numFmtId="3" fontId="16" fillId="3" borderId="49" xfId="0" applyNumberFormat="1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3" fontId="6" fillId="2" borderId="14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3" fontId="12" fillId="3" borderId="16" xfId="0" applyNumberFormat="1" applyFont="1" applyFill="1" applyBorder="1" applyAlignment="1">
      <alignment horizontal="center" vertical="center"/>
    </xf>
    <xf numFmtId="0" fontId="12" fillId="3" borderId="59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/>
    </xf>
    <xf numFmtId="0" fontId="6" fillId="2" borderId="53" xfId="0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164" fontId="12" fillId="3" borderId="20" xfId="0" applyNumberFormat="1" applyFont="1" applyFill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165" fontId="16" fillId="3" borderId="17" xfId="0" applyNumberFormat="1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1" fontId="12" fillId="3" borderId="21" xfId="0" applyNumberFormat="1" applyFont="1" applyFill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2" fontId="16" fillId="3" borderId="20" xfId="0" applyNumberFormat="1" applyFont="1" applyFill="1" applyBorder="1" applyAlignment="1">
      <alignment horizontal="center" vertical="center"/>
    </xf>
    <xf numFmtId="2" fontId="16" fillId="3" borderId="17" xfId="0" applyNumberFormat="1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2" fontId="16" fillId="3" borderId="60" xfId="0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5" fillId="3" borderId="40" xfId="0" applyFont="1" applyFill="1" applyBorder="1"/>
    <xf numFmtId="0" fontId="9" fillId="2" borderId="30" xfId="0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25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51" xfId="0" applyFont="1" applyBorder="1" applyAlignment="1">
      <alignment horizontal="center"/>
    </xf>
    <xf numFmtId="0" fontId="9" fillId="4" borderId="24" xfId="0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 vertical="center"/>
    </xf>
    <xf numFmtId="0" fontId="14" fillId="5" borderId="70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14" fillId="4" borderId="43" xfId="0" applyFont="1" applyFill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4" fillId="0" borderId="4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6" fillId="3" borderId="49" xfId="0" applyFont="1" applyFill="1" applyBorder="1" applyAlignment="1">
      <alignment horizontal="center" vertical="center"/>
    </xf>
    <xf numFmtId="0" fontId="14" fillId="4" borderId="52" xfId="0" applyFont="1" applyFill="1" applyBorder="1" applyAlignment="1">
      <alignment horizontal="center" vertical="center"/>
    </xf>
    <xf numFmtId="0" fontId="16" fillId="3" borderId="48" xfId="0" applyFont="1" applyFill="1" applyBorder="1" applyAlignment="1">
      <alignment horizontal="center" vertical="center"/>
    </xf>
    <xf numFmtId="3" fontId="16" fillId="3" borderId="15" xfId="0" applyNumberFormat="1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left" vertical="center" wrapText="1"/>
    </xf>
    <xf numFmtId="49" fontId="6" fillId="2" borderId="48" xfId="0" applyNumberFormat="1" applyFont="1" applyFill="1" applyBorder="1" applyAlignment="1">
      <alignment horizontal="left" vertical="center" wrapText="1"/>
    </xf>
    <xf numFmtId="49" fontId="14" fillId="2" borderId="57" xfId="0" applyNumberFormat="1" applyFont="1" applyFill="1" applyBorder="1" applyAlignment="1">
      <alignment horizontal="left" vertical="center" wrapText="1"/>
    </xf>
    <xf numFmtId="49" fontId="14" fillId="2" borderId="50" xfId="0" applyNumberFormat="1" applyFont="1" applyFill="1" applyBorder="1" applyAlignment="1">
      <alignment horizontal="left" vertical="center" wrapText="1"/>
    </xf>
    <xf numFmtId="49" fontId="14" fillId="2" borderId="51" xfId="0" applyNumberFormat="1" applyFont="1" applyFill="1" applyBorder="1" applyAlignment="1">
      <alignment horizontal="left" vertical="center" wrapText="1"/>
    </xf>
    <xf numFmtId="49" fontId="14" fillId="2" borderId="5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6" fillId="4" borderId="3" xfId="0" applyFont="1" applyFill="1" applyBorder="1" applyAlignment="1">
      <alignment horizontal="center"/>
    </xf>
    <xf numFmtId="0" fontId="14" fillId="5" borderId="39" xfId="0" applyFont="1" applyFill="1" applyBorder="1" applyAlignment="1">
      <alignment horizontal="center" vertical="center"/>
    </xf>
    <xf numFmtId="0" fontId="14" fillId="0" borderId="30" xfId="0" applyFont="1" applyBorder="1" applyAlignment="1">
      <alignment vertical="center" wrapText="1"/>
    </xf>
    <xf numFmtId="3" fontId="14" fillId="2" borderId="33" xfId="0" applyNumberFormat="1" applyFont="1" applyFill="1" applyBorder="1" applyAlignment="1">
      <alignment horizontal="center" vertical="center"/>
    </xf>
    <xf numFmtId="0" fontId="14" fillId="2" borderId="34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49" fontId="14" fillId="0" borderId="45" xfId="0" applyNumberFormat="1" applyFont="1" applyBorder="1" applyAlignment="1">
      <alignment horizontal="left" vertical="center" wrapText="1"/>
    </xf>
    <xf numFmtId="49" fontId="14" fillId="0" borderId="70" xfId="0" applyNumberFormat="1" applyFont="1" applyBorder="1" applyAlignment="1">
      <alignment horizontal="left" vertical="center" wrapText="1"/>
    </xf>
    <xf numFmtId="49" fontId="14" fillId="0" borderId="46" xfId="0" applyNumberFormat="1" applyFont="1" applyBorder="1" applyAlignment="1">
      <alignment horizontal="left" vertical="center" wrapText="1"/>
    </xf>
    <xf numFmtId="49" fontId="14" fillId="0" borderId="67" xfId="0" applyNumberFormat="1" applyFont="1" applyBorder="1" applyAlignment="1">
      <alignment horizontal="left" vertical="center" wrapText="1"/>
    </xf>
    <xf numFmtId="0" fontId="14" fillId="5" borderId="13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14" fillId="5" borderId="48" xfId="0" applyFont="1" applyFill="1" applyBorder="1" applyAlignment="1">
      <alignment horizontal="center" vertical="center"/>
    </xf>
    <xf numFmtId="165" fontId="16" fillId="3" borderId="60" xfId="0" applyNumberFormat="1" applyFont="1" applyFill="1" applyBorder="1" applyAlignment="1">
      <alignment horizontal="center" vertical="center"/>
    </xf>
    <xf numFmtId="3" fontId="16" fillId="3" borderId="55" xfId="0" applyNumberFormat="1" applyFont="1" applyFill="1" applyBorder="1" applyAlignment="1">
      <alignment horizontal="center" vertical="center"/>
    </xf>
    <xf numFmtId="3" fontId="16" fillId="3" borderId="35" xfId="0" applyNumberFormat="1" applyFont="1" applyFill="1" applyBorder="1" applyAlignment="1">
      <alignment horizontal="center" vertical="center"/>
    </xf>
    <xf numFmtId="165" fontId="16" fillId="3" borderId="35" xfId="0" applyNumberFormat="1" applyFont="1" applyFill="1" applyBorder="1" applyAlignment="1">
      <alignment horizontal="center" vertical="center"/>
    </xf>
    <xf numFmtId="3" fontId="16" fillId="3" borderId="72" xfId="0" applyNumberFormat="1" applyFont="1" applyFill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/>
    </xf>
    <xf numFmtId="0" fontId="5" fillId="4" borderId="2" xfId="0" applyFont="1" applyFill="1" applyBorder="1" applyAlignment="1">
      <alignment horizontal="center" vertical="center" textRotation="90" wrapText="1"/>
    </xf>
    <xf numFmtId="49" fontId="5" fillId="4" borderId="2" xfId="0" applyNumberFormat="1" applyFont="1" applyFill="1" applyBorder="1" applyAlignment="1">
      <alignment horizontal="center" vertical="center" textRotation="90" wrapText="1"/>
    </xf>
    <xf numFmtId="49" fontId="5" fillId="4" borderId="8" xfId="0" applyNumberFormat="1" applyFont="1" applyFill="1" applyBorder="1" applyAlignment="1">
      <alignment horizontal="center" vertical="center" textRotation="90" wrapText="1"/>
    </xf>
    <xf numFmtId="49" fontId="5" fillId="4" borderId="14" xfId="0" applyNumberFormat="1" applyFont="1" applyFill="1" applyBorder="1" applyAlignment="1">
      <alignment horizontal="center" vertical="center" textRotation="90" wrapText="1"/>
    </xf>
    <xf numFmtId="0" fontId="9" fillId="4" borderId="43" xfId="0" applyFont="1" applyFill="1" applyBorder="1" applyAlignment="1">
      <alignment horizontal="center" vertical="center" textRotation="90" wrapText="1"/>
    </xf>
    <xf numFmtId="0" fontId="5" fillId="4" borderId="33" xfId="0" applyFont="1" applyFill="1" applyBorder="1" applyAlignment="1">
      <alignment horizontal="center" vertical="center" textRotation="90" wrapText="1"/>
    </xf>
    <xf numFmtId="49" fontId="5" fillId="4" borderId="33" xfId="0" applyNumberFormat="1" applyFont="1" applyFill="1" applyBorder="1" applyAlignment="1">
      <alignment horizontal="center" vertical="center" textRotation="90" wrapText="1"/>
    </xf>
    <xf numFmtId="49" fontId="5" fillId="4" borderId="34" xfId="0" applyNumberFormat="1" applyFont="1" applyFill="1" applyBorder="1" applyAlignment="1">
      <alignment horizontal="center" vertical="center" textRotation="90" wrapText="1"/>
    </xf>
    <xf numFmtId="0" fontId="14" fillId="0" borderId="53" xfId="0" applyFont="1" applyBorder="1" applyAlignment="1">
      <alignment horizontal="center" vertical="center"/>
    </xf>
    <xf numFmtId="0" fontId="11" fillId="2" borderId="42" xfId="0" applyFont="1" applyFill="1" applyBorder="1"/>
    <xf numFmtId="49" fontId="5" fillId="2" borderId="33" xfId="0" applyNumberFormat="1" applyFont="1" applyFill="1" applyBorder="1" applyAlignment="1">
      <alignment horizontal="center" vertical="center" textRotation="90" wrapText="1"/>
    </xf>
    <xf numFmtId="164" fontId="14" fillId="2" borderId="33" xfId="0" applyNumberFormat="1" applyFont="1" applyFill="1" applyBorder="1" applyAlignment="1">
      <alignment horizontal="center" vertical="center"/>
    </xf>
    <xf numFmtId="165" fontId="14" fillId="2" borderId="33" xfId="0" applyNumberFormat="1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 textRotation="255" wrapText="1"/>
    </xf>
    <xf numFmtId="0" fontId="6" fillId="5" borderId="13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/>
    </xf>
    <xf numFmtId="49" fontId="9" fillId="2" borderId="29" xfId="0" applyNumberFormat="1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 textRotation="255" wrapText="1"/>
    </xf>
    <xf numFmtId="0" fontId="5" fillId="2" borderId="33" xfId="0" applyFont="1" applyFill="1" applyBorder="1" applyAlignment="1">
      <alignment horizontal="center" vertical="center" textRotation="255" wrapText="1"/>
    </xf>
    <xf numFmtId="0" fontId="5" fillId="4" borderId="34" xfId="0" applyFont="1" applyFill="1" applyBorder="1" applyAlignment="1">
      <alignment horizontal="center" vertical="center" textRotation="90" wrapText="1"/>
    </xf>
    <xf numFmtId="0" fontId="5" fillId="4" borderId="33" xfId="0" applyFont="1" applyFill="1" applyBorder="1" applyAlignment="1">
      <alignment horizontal="center" vertical="center" textRotation="255"/>
    </xf>
    <xf numFmtId="0" fontId="5" fillId="4" borderId="34" xfId="0" applyFont="1" applyFill="1" applyBorder="1" applyAlignment="1">
      <alignment horizontal="center" vertical="center" textRotation="255"/>
    </xf>
    <xf numFmtId="0" fontId="5" fillId="0" borderId="39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25" xfId="0" applyFont="1" applyFill="1" applyBorder="1" applyAlignment="1">
      <alignment horizontal="center"/>
    </xf>
    <xf numFmtId="3" fontId="6" fillId="2" borderId="37" xfId="0" applyNumberFormat="1" applyFont="1" applyFill="1" applyBorder="1" applyAlignment="1">
      <alignment horizontal="center" vertical="top"/>
    </xf>
    <xf numFmtId="0" fontId="6" fillId="2" borderId="10" xfId="0" applyFont="1" applyFill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164" fontId="6" fillId="2" borderId="2" xfId="0" applyNumberFormat="1" applyFont="1" applyFill="1" applyBorder="1" applyAlignment="1">
      <alignment horizontal="center" vertical="top"/>
    </xf>
    <xf numFmtId="0" fontId="6" fillId="5" borderId="54" xfId="0" applyFont="1" applyFill="1" applyBorder="1" applyAlignment="1">
      <alignment horizontal="center" vertical="top"/>
    </xf>
    <xf numFmtId="0" fontId="6" fillId="2" borderId="26" xfId="0" applyFont="1" applyFill="1" applyBorder="1" applyAlignment="1">
      <alignment horizontal="center" vertical="top"/>
    </xf>
    <xf numFmtId="0" fontId="6" fillId="4" borderId="10" xfId="0" applyFont="1" applyFill="1" applyBorder="1" applyAlignment="1">
      <alignment horizontal="center" vertical="top"/>
    </xf>
    <xf numFmtId="0" fontId="6" fillId="4" borderId="27" xfId="0" applyFont="1" applyFill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51" xfId="0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6" fillId="4" borderId="26" xfId="0" applyFont="1" applyFill="1" applyBorder="1" applyAlignment="1">
      <alignment horizontal="center" vertical="top"/>
    </xf>
    <xf numFmtId="3" fontId="14" fillId="2" borderId="35" xfId="0" applyNumberFormat="1" applyFont="1" applyFill="1" applyBorder="1" applyAlignment="1">
      <alignment horizontal="center" vertical="top"/>
    </xf>
    <xf numFmtId="0" fontId="14" fillId="2" borderId="35" xfId="0" applyFont="1" applyFill="1" applyBorder="1" applyAlignment="1">
      <alignment horizontal="center" vertical="top"/>
    </xf>
    <xf numFmtId="0" fontId="14" fillId="0" borderId="35" xfId="0" applyFont="1" applyBorder="1" applyAlignment="1">
      <alignment horizontal="center" vertical="top"/>
    </xf>
    <xf numFmtId="0" fontId="14" fillId="0" borderId="10" xfId="0" applyFont="1" applyBorder="1" applyAlignment="1">
      <alignment horizontal="center" vertical="top"/>
    </xf>
    <xf numFmtId="0" fontId="14" fillId="2" borderId="56" xfId="0" applyFont="1" applyFill="1" applyBorder="1" applyAlignment="1">
      <alignment horizontal="center" vertical="top"/>
    </xf>
    <xf numFmtId="0" fontId="14" fillId="5" borderId="73" xfId="0" applyFont="1" applyFill="1" applyBorder="1" applyAlignment="1">
      <alignment horizontal="center" vertical="top"/>
    </xf>
    <xf numFmtId="0" fontId="14" fillId="2" borderId="26" xfId="0" applyFont="1" applyFill="1" applyBorder="1" applyAlignment="1">
      <alignment horizontal="center" vertical="top"/>
    </xf>
    <xf numFmtId="0" fontId="14" fillId="2" borderId="10" xfId="0" applyFont="1" applyFill="1" applyBorder="1" applyAlignment="1">
      <alignment horizontal="center" vertical="top"/>
    </xf>
    <xf numFmtId="0" fontId="14" fillId="4" borderId="10" xfId="0" applyFont="1" applyFill="1" applyBorder="1" applyAlignment="1">
      <alignment horizontal="center" vertical="top"/>
    </xf>
    <xf numFmtId="0" fontId="14" fillId="4" borderId="27" xfId="0" applyFont="1" applyFill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14" fillId="0" borderId="26" xfId="0" applyFont="1" applyBorder="1" applyAlignment="1">
      <alignment horizontal="center" vertical="top"/>
    </xf>
    <xf numFmtId="0" fontId="14" fillId="4" borderId="73" xfId="0" applyFont="1" applyFill="1" applyBorder="1" applyAlignment="1">
      <alignment horizontal="center" vertical="top"/>
    </xf>
    <xf numFmtId="0" fontId="14" fillId="0" borderId="20" xfId="0" applyFont="1" applyBorder="1" applyAlignment="1">
      <alignment horizontal="center" vertical="top"/>
    </xf>
    <xf numFmtId="0" fontId="14" fillId="4" borderId="35" xfId="0" applyFont="1" applyFill="1" applyBorder="1" applyAlignment="1">
      <alignment horizontal="center" vertical="top"/>
    </xf>
    <xf numFmtId="0" fontId="14" fillId="4" borderId="56" xfId="0" applyFont="1" applyFill="1" applyBorder="1" applyAlignment="1">
      <alignment horizontal="center" vertical="top"/>
    </xf>
    <xf numFmtId="0" fontId="14" fillId="4" borderId="7" xfId="0" applyFont="1" applyFill="1" applyBorder="1" applyAlignment="1">
      <alignment horizontal="center" vertical="top"/>
    </xf>
    <xf numFmtId="0" fontId="14" fillId="4" borderId="55" xfId="0" applyFont="1" applyFill="1" applyBorder="1" applyAlignment="1">
      <alignment horizontal="center" vertical="top"/>
    </xf>
    <xf numFmtId="0" fontId="14" fillId="4" borderId="26" xfId="0" applyFont="1" applyFill="1" applyBorder="1" applyAlignment="1">
      <alignment horizontal="center" vertical="top"/>
    </xf>
    <xf numFmtId="0" fontId="9" fillId="4" borderId="7" xfId="0" applyFont="1" applyFill="1" applyBorder="1" applyAlignment="1">
      <alignment horizontal="center"/>
    </xf>
    <xf numFmtId="0" fontId="20" fillId="4" borderId="24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19" fillId="4" borderId="43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55" xfId="0" applyFont="1" applyFill="1" applyBorder="1" applyAlignment="1">
      <alignment horizontal="center" vertical="top"/>
    </xf>
    <xf numFmtId="164" fontId="14" fillId="2" borderId="10" xfId="0" applyNumberFormat="1" applyFont="1" applyFill="1" applyBorder="1" applyAlignment="1">
      <alignment horizontal="center" vertical="top"/>
    </xf>
    <xf numFmtId="165" fontId="14" fillId="2" borderId="10" xfId="0" applyNumberFormat="1" applyFont="1" applyFill="1" applyBorder="1" applyAlignment="1">
      <alignment horizontal="center" vertical="top"/>
    </xf>
    <xf numFmtId="0" fontId="14" fillId="2" borderId="43" xfId="0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/>
    </xf>
    <xf numFmtId="0" fontId="18" fillId="4" borderId="34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49" fontId="14" fillId="0" borderId="58" xfId="0" applyNumberFormat="1" applyFont="1" applyBorder="1" applyAlignment="1">
      <alignment horizontal="left" vertical="center" wrapText="1"/>
    </xf>
    <xf numFmtId="49" fontId="14" fillId="0" borderId="41" xfId="0" applyNumberFormat="1" applyFont="1" applyBorder="1" applyAlignment="1">
      <alignment horizontal="left" vertical="center" wrapText="1"/>
    </xf>
    <xf numFmtId="0" fontId="6" fillId="4" borderId="52" xfId="0" applyFont="1" applyFill="1" applyBorder="1" applyAlignment="1">
      <alignment horizontal="center"/>
    </xf>
    <xf numFmtId="0" fontId="6" fillId="4" borderId="44" xfId="0" applyFont="1" applyFill="1" applyBorder="1" applyAlignment="1">
      <alignment horizontal="center"/>
    </xf>
    <xf numFmtId="49" fontId="14" fillId="2" borderId="58" xfId="0" applyNumberFormat="1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49" fontId="14" fillId="2" borderId="30" xfId="0" applyNumberFormat="1" applyFont="1" applyFill="1" applyBorder="1" applyAlignment="1">
      <alignment horizontal="left" vertical="center" wrapText="1"/>
    </xf>
    <xf numFmtId="0" fontId="6" fillId="4" borderId="52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14" fillId="2" borderId="52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horizontal="left" vertical="center" wrapText="1"/>
    </xf>
    <xf numFmtId="49" fontId="14" fillId="2" borderId="38" xfId="0" applyNumberFormat="1" applyFont="1" applyFill="1" applyBorder="1" applyAlignment="1">
      <alignment horizontal="left" vertical="center" wrapText="1"/>
    </xf>
    <xf numFmtId="49" fontId="14" fillId="2" borderId="7" xfId="0" applyNumberFormat="1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5" fillId="9" borderId="33" xfId="0" applyFont="1" applyFill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3" fontId="14" fillId="2" borderId="60" xfId="0" applyNumberFormat="1" applyFont="1" applyFill="1" applyBorder="1" applyAlignment="1">
      <alignment horizontal="center" vertical="center"/>
    </xf>
    <xf numFmtId="0" fontId="14" fillId="2" borderId="60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164" fontId="14" fillId="0" borderId="60" xfId="0" applyNumberFormat="1" applyFont="1" applyBorder="1" applyAlignment="1">
      <alignment horizontal="center" vertical="center"/>
    </xf>
    <xf numFmtId="0" fontId="14" fillId="2" borderId="6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right"/>
    </xf>
    <xf numFmtId="49" fontId="5" fillId="2" borderId="17" xfId="0" applyNumberFormat="1" applyFont="1" applyFill="1" applyBorder="1" applyAlignment="1">
      <alignment horizontal="center" vertical="center" textRotation="90" wrapText="1"/>
    </xf>
    <xf numFmtId="0" fontId="6" fillId="4" borderId="3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6" fillId="4" borderId="37" xfId="0" applyFont="1" applyFill="1" applyBorder="1" applyAlignment="1">
      <alignment horizontal="center" vertical="top"/>
    </xf>
    <xf numFmtId="0" fontId="6" fillId="4" borderId="14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3" fontId="12" fillId="3" borderId="17" xfId="0" applyNumberFormat="1" applyFont="1" applyFill="1" applyBorder="1" applyAlignment="1">
      <alignment horizontal="center"/>
    </xf>
    <xf numFmtId="0" fontId="6" fillId="4" borderId="37" xfId="0" applyFont="1" applyFill="1" applyBorder="1" applyAlignment="1">
      <alignment horizontal="center"/>
    </xf>
    <xf numFmtId="0" fontId="12" fillId="3" borderId="74" xfId="0" applyFont="1" applyFill="1" applyBorder="1" applyAlignment="1">
      <alignment horizontal="center"/>
    </xf>
    <xf numFmtId="3" fontId="12" fillId="3" borderId="17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14" fillId="0" borderId="34" xfId="0" applyFont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/>
    </xf>
    <xf numFmtId="0" fontId="18" fillId="4" borderId="44" xfId="0" applyFont="1" applyFill="1" applyBorder="1" applyAlignment="1">
      <alignment horizontal="center"/>
    </xf>
    <xf numFmtId="49" fontId="6" fillId="2" borderId="29" xfId="0" applyNumberFormat="1" applyFont="1" applyFill="1" applyBorder="1" applyAlignment="1">
      <alignment horizontal="left" vertical="center" wrapText="1"/>
    </xf>
    <xf numFmtId="49" fontId="14" fillId="2" borderId="70" xfId="0" applyNumberFormat="1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5" fillId="3" borderId="11" xfId="0" applyFont="1" applyFill="1" applyBorder="1"/>
    <xf numFmtId="0" fontId="21" fillId="0" borderId="0" xfId="0" applyFont="1"/>
    <xf numFmtId="0" fontId="9" fillId="4" borderId="52" xfId="0" applyFont="1" applyFill="1" applyBorder="1" applyAlignment="1">
      <alignment horizontal="center"/>
    </xf>
    <xf numFmtId="0" fontId="9" fillId="4" borderId="44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5" fillId="0" borderId="39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top" wrapText="1"/>
    </xf>
    <xf numFmtId="0" fontId="22" fillId="2" borderId="23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3" fontId="9" fillId="2" borderId="28" xfId="0" applyNumberFormat="1" applyFont="1" applyFill="1" applyBorder="1" applyAlignment="1">
      <alignment horizontal="center" vertical="center"/>
    </xf>
    <xf numFmtId="0" fontId="9" fillId="0" borderId="52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23" fillId="2" borderId="38" xfId="0" applyFont="1" applyFill="1" applyBorder="1" applyAlignment="1">
      <alignment horizontal="center" vertical="center"/>
    </xf>
    <xf numFmtId="0" fontId="23" fillId="2" borderId="75" xfId="0" applyFont="1" applyFill="1" applyBorder="1" applyAlignment="1">
      <alignment horizontal="center" vertical="center"/>
    </xf>
    <xf numFmtId="0" fontId="22" fillId="2" borderId="56" xfId="0" applyFont="1" applyFill="1" applyBorder="1" applyAlignment="1">
      <alignment horizontal="center" vertical="top"/>
    </xf>
    <xf numFmtId="0" fontId="22" fillId="2" borderId="42" xfId="0" applyFont="1" applyFill="1" applyBorder="1" applyAlignment="1">
      <alignment horizontal="center" vertical="top"/>
    </xf>
    <xf numFmtId="0" fontId="22" fillId="2" borderId="34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3" fillId="2" borderId="24" xfId="0" applyFont="1" applyFill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2" fillId="2" borderId="29" xfId="0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164" fontId="22" fillId="2" borderId="2" xfId="0" applyNumberFormat="1" applyFont="1" applyFill="1" applyBorder="1" applyAlignment="1">
      <alignment horizontal="center" vertical="center"/>
    </xf>
    <xf numFmtId="49" fontId="18" fillId="2" borderId="7" xfId="0" applyNumberFormat="1" applyFont="1" applyFill="1" applyBorder="1" applyAlignment="1">
      <alignment horizontal="left" vertical="center" wrapText="1"/>
    </xf>
    <xf numFmtId="49" fontId="22" fillId="2" borderId="13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49" fontId="22" fillId="2" borderId="48" xfId="0" applyNumberFormat="1" applyFont="1" applyFill="1" applyBorder="1" applyAlignment="1">
      <alignment horizontal="left" vertical="center" wrapText="1"/>
    </xf>
    <xf numFmtId="0" fontId="22" fillId="2" borderId="44" xfId="0" applyFont="1" applyFill="1" applyBorder="1" applyAlignment="1">
      <alignment horizontal="center" vertical="center"/>
    </xf>
    <xf numFmtId="0" fontId="4" fillId="0" borderId="0" xfId="3"/>
    <xf numFmtId="49" fontId="14" fillId="2" borderId="13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/>
    </xf>
    <xf numFmtId="49" fontId="14" fillId="2" borderId="68" xfId="0" applyNumberFormat="1" applyFont="1" applyFill="1" applyBorder="1" applyAlignment="1">
      <alignment horizontal="left" vertical="center" wrapText="1"/>
    </xf>
    <xf numFmtId="49" fontId="14" fillId="2" borderId="73" xfId="0" applyNumberFormat="1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12" fillId="3" borderId="49" xfId="0" applyNumberFormat="1" applyFont="1" applyFill="1" applyBorder="1" applyAlignment="1">
      <alignment horizontal="left" vertical="center" wrapText="1"/>
    </xf>
    <xf numFmtId="0" fontId="6" fillId="0" borderId="32" xfId="0" applyFont="1" applyBorder="1" applyAlignment="1">
      <alignment horizontal="center"/>
    </xf>
    <xf numFmtId="0" fontId="6" fillId="0" borderId="37" xfId="0" applyFont="1" applyBorder="1" applyAlignment="1">
      <alignment horizontal="center" vertical="top"/>
    </xf>
    <xf numFmtId="0" fontId="6" fillId="5" borderId="1" xfId="0" applyFont="1" applyFill="1" applyBorder="1" applyAlignment="1">
      <alignment horizontal="center" vertical="top"/>
    </xf>
    <xf numFmtId="0" fontId="12" fillId="3" borderId="38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24" fillId="2" borderId="7" xfId="0" applyFont="1" applyFill="1" applyBorder="1" applyAlignment="1">
      <alignment horizontal="left" vertical="top" wrapText="1"/>
    </xf>
    <xf numFmtId="0" fontId="11" fillId="2" borderId="40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49" fontId="13" fillId="2" borderId="29" xfId="0" applyNumberFormat="1" applyFont="1" applyFill="1" applyBorder="1" applyAlignment="1">
      <alignment horizontal="center" vertical="center" wrapText="1"/>
    </xf>
    <xf numFmtId="49" fontId="13" fillId="2" borderId="30" xfId="0" applyNumberFormat="1" applyFont="1" applyFill="1" applyBorder="1" applyAlignment="1">
      <alignment horizontal="center" vertical="center" wrapText="1"/>
    </xf>
    <xf numFmtId="49" fontId="13" fillId="2" borderId="41" xfId="0" applyNumberFormat="1" applyFont="1" applyFill="1" applyBorder="1" applyAlignment="1">
      <alignment horizontal="center" vertical="center" wrapText="1"/>
    </xf>
    <xf numFmtId="49" fontId="9" fillId="2" borderId="29" xfId="0" applyNumberFormat="1" applyFont="1" applyFill="1" applyBorder="1" applyAlignment="1">
      <alignment horizontal="center" vertical="center" textRotation="90" wrapText="1"/>
    </xf>
    <xf numFmtId="0" fontId="9" fillId="2" borderId="30" xfId="0" applyFont="1" applyFill="1" applyBorder="1" applyAlignment="1">
      <alignment horizontal="center" vertical="center" textRotation="90" wrapText="1"/>
    </xf>
    <xf numFmtId="0" fontId="9" fillId="2" borderId="31" xfId="0" applyFont="1" applyFill="1" applyBorder="1" applyAlignment="1">
      <alignment horizontal="center" vertical="center" textRotation="90" wrapText="1"/>
    </xf>
    <xf numFmtId="49" fontId="9" fillId="2" borderId="29" xfId="0" applyNumberFormat="1" applyFont="1" applyFill="1" applyBorder="1" applyAlignment="1">
      <alignment horizontal="center" vertical="center" wrapText="1"/>
    </xf>
    <xf numFmtId="49" fontId="9" fillId="2" borderId="41" xfId="0" applyNumberFormat="1" applyFont="1" applyFill="1" applyBorder="1" applyAlignment="1">
      <alignment horizontal="center" vertical="center" wrapText="1"/>
    </xf>
    <xf numFmtId="49" fontId="5" fillId="2" borderId="40" xfId="0" applyNumberFormat="1" applyFont="1" applyFill="1" applyBorder="1" applyAlignment="1">
      <alignment horizontal="center" vertical="center" textRotation="90" wrapText="1"/>
    </xf>
    <xf numFmtId="49" fontId="5" fillId="2" borderId="38" xfId="0" applyNumberFormat="1" applyFont="1" applyFill="1" applyBorder="1" applyAlignment="1">
      <alignment horizontal="center" vertical="center" textRotation="90" wrapText="1"/>
    </xf>
    <xf numFmtId="49" fontId="9" fillId="2" borderId="41" xfId="0" applyNumberFormat="1" applyFont="1" applyFill="1" applyBorder="1" applyAlignment="1">
      <alignment horizontal="center" vertical="center" textRotation="90" wrapText="1"/>
    </xf>
    <xf numFmtId="49" fontId="5" fillId="2" borderId="29" xfId="0" applyNumberFormat="1" applyFont="1" applyFill="1" applyBorder="1" applyAlignment="1">
      <alignment horizontal="center" vertical="center" textRotation="90" wrapText="1"/>
    </xf>
    <xf numFmtId="49" fontId="5" fillId="2" borderId="41" xfId="0" applyNumberFormat="1" applyFont="1" applyFill="1" applyBorder="1" applyAlignment="1">
      <alignment horizontal="center" vertical="center" textRotation="90" wrapText="1"/>
    </xf>
    <xf numFmtId="49" fontId="5" fillId="2" borderId="14" xfId="0" applyNumberFormat="1" applyFont="1" applyFill="1" applyBorder="1" applyAlignment="1">
      <alignment horizontal="center" vertical="center" textRotation="90" wrapText="1"/>
    </xf>
    <xf numFmtId="49" fontId="5" fillId="2" borderId="28" xfId="0" applyNumberFormat="1" applyFont="1" applyFill="1" applyBorder="1" applyAlignment="1">
      <alignment horizontal="center" vertical="center" textRotation="90" wrapText="1"/>
    </xf>
    <xf numFmtId="49" fontId="5" fillId="2" borderId="6" xfId="0" applyNumberFormat="1" applyFont="1" applyFill="1" applyBorder="1" applyAlignment="1">
      <alignment horizontal="center" vertical="center" textRotation="90" wrapText="1"/>
    </xf>
    <xf numFmtId="49" fontId="9" fillId="2" borderId="4" xfId="0" applyNumberFormat="1" applyFont="1" applyFill="1" applyBorder="1" applyAlignment="1">
      <alignment horizontal="center" wrapText="1"/>
    </xf>
    <xf numFmtId="49" fontId="9" fillId="2" borderId="7" xfId="0" applyNumberFormat="1" applyFont="1" applyFill="1" applyBorder="1" applyAlignment="1">
      <alignment horizontal="center" wrapText="1"/>
    </xf>
    <xf numFmtId="49" fontId="9" fillId="2" borderId="3" xfId="0" applyNumberFormat="1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left" vertical="top" wrapText="1"/>
    </xf>
    <xf numFmtId="0" fontId="6" fillId="2" borderId="51" xfId="0" applyFont="1" applyFill="1" applyBorder="1" applyAlignment="1">
      <alignment horizontal="left" vertical="top" wrapText="1"/>
    </xf>
    <xf numFmtId="0" fontId="6" fillId="2" borderId="54" xfId="0" applyFont="1" applyFill="1" applyBorder="1" applyAlignment="1">
      <alignment horizontal="left" vertical="top" wrapText="1"/>
    </xf>
    <xf numFmtId="49" fontId="13" fillId="2" borderId="49" xfId="0" applyNumberFormat="1" applyFont="1" applyFill="1" applyBorder="1" applyAlignment="1">
      <alignment horizontal="center" wrapText="1"/>
    </xf>
    <xf numFmtId="49" fontId="13" fillId="2" borderId="15" xfId="0" applyNumberFormat="1" applyFont="1" applyFill="1" applyBorder="1" applyAlignment="1">
      <alignment horizontal="center" wrapText="1"/>
    </xf>
    <xf numFmtId="49" fontId="13" fillId="2" borderId="16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vertical="center" textRotation="90" wrapText="1"/>
    </xf>
    <xf numFmtId="49" fontId="5" fillId="2" borderId="5" xfId="0" applyNumberFormat="1" applyFont="1" applyFill="1" applyBorder="1" applyAlignment="1">
      <alignment horizontal="center" vertical="center" textRotation="90" wrapText="1"/>
    </xf>
    <xf numFmtId="49" fontId="5" fillId="2" borderId="8" xfId="0" applyNumberFormat="1" applyFont="1" applyFill="1" applyBorder="1" applyAlignment="1">
      <alignment horizontal="center" vertical="center" textRotation="90" wrapText="1"/>
    </xf>
    <xf numFmtId="49" fontId="5" fillId="2" borderId="11" xfId="0" applyNumberFormat="1" applyFont="1" applyFill="1" applyBorder="1" applyAlignment="1">
      <alignment horizontal="center" vertical="center" textRotation="90" wrapText="1"/>
    </xf>
    <xf numFmtId="0" fontId="6" fillId="5" borderId="65" xfId="0" applyFont="1" applyFill="1" applyBorder="1" applyAlignment="1">
      <alignment horizontal="center" vertical="top" wrapText="1"/>
    </xf>
    <xf numFmtId="0" fontId="6" fillId="5" borderId="59" xfId="0" applyFont="1" applyFill="1" applyBorder="1" applyAlignment="1">
      <alignment horizontal="center" vertical="top" wrapText="1"/>
    </xf>
    <xf numFmtId="0" fontId="6" fillId="5" borderId="50" xfId="0" applyFont="1" applyFill="1" applyBorder="1" applyAlignment="1">
      <alignment horizontal="center" vertical="top" wrapText="1"/>
    </xf>
    <xf numFmtId="49" fontId="11" fillId="2" borderId="29" xfId="0" applyNumberFormat="1" applyFont="1" applyFill="1" applyBorder="1" applyAlignment="1">
      <alignment horizontal="center" vertical="center" wrapText="1"/>
    </xf>
    <xf numFmtId="49" fontId="13" fillId="2" borderId="19" xfId="0" applyNumberFormat="1" applyFont="1" applyFill="1" applyBorder="1" applyAlignment="1">
      <alignment horizontal="center" vertical="center" wrapText="1"/>
    </xf>
    <xf numFmtId="49" fontId="13" fillId="2" borderId="20" xfId="0" applyNumberFormat="1" applyFont="1" applyFill="1" applyBorder="1" applyAlignment="1">
      <alignment horizontal="center" vertical="center" wrapText="1"/>
    </xf>
    <xf numFmtId="49" fontId="13" fillId="2" borderId="18" xfId="0" applyNumberFormat="1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textRotation="90" wrapText="1"/>
    </xf>
    <xf numFmtId="0" fontId="9" fillId="5" borderId="29" xfId="0" applyFont="1" applyFill="1" applyBorder="1" applyAlignment="1">
      <alignment horizontal="center" vertical="center" wrapText="1"/>
    </xf>
    <xf numFmtId="0" fontId="9" fillId="5" borderId="30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49" fontId="13" fillId="2" borderId="63" xfId="0" applyNumberFormat="1" applyFont="1" applyFill="1" applyBorder="1" applyAlignment="1">
      <alignment horizontal="center" wrapText="1"/>
    </xf>
    <xf numFmtId="49" fontId="13" fillId="2" borderId="64" xfId="0" applyNumberFormat="1" applyFont="1" applyFill="1" applyBorder="1" applyAlignment="1">
      <alignment horizontal="center" wrapText="1"/>
    </xf>
    <xf numFmtId="0" fontId="5" fillId="0" borderId="29" xfId="0" applyFont="1" applyBorder="1" applyAlignment="1">
      <alignment horizontal="center" vertical="top"/>
    </xf>
    <xf numFmtId="0" fontId="5" fillId="0" borderId="30" xfId="0" applyFont="1" applyBorder="1" applyAlignment="1">
      <alignment horizontal="center" vertical="top"/>
    </xf>
    <xf numFmtId="0" fontId="12" fillId="2" borderId="45" xfId="0" applyFont="1" applyFill="1" applyBorder="1" applyAlignment="1">
      <alignment horizontal="left" textRotation="90" wrapText="1"/>
    </xf>
    <xf numFmtId="0" fontId="12" fillId="2" borderId="46" xfId="0" applyFont="1" applyFill="1" applyBorder="1" applyAlignment="1">
      <alignment horizontal="left" textRotation="90" wrapText="1"/>
    </xf>
    <xf numFmtId="0" fontId="12" fillId="2" borderId="31" xfId="0" applyFont="1" applyFill="1" applyBorder="1" applyAlignment="1">
      <alignment horizontal="left" textRotation="90" wrapText="1"/>
    </xf>
    <xf numFmtId="0" fontId="5" fillId="0" borderId="39" xfId="0" applyFont="1" applyBorder="1" applyAlignment="1">
      <alignment horizontal="center" vertical="top"/>
    </xf>
    <xf numFmtId="0" fontId="5" fillId="0" borderId="31" xfId="0" applyFont="1" applyBorder="1" applyAlignment="1">
      <alignment horizontal="center" vertical="top"/>
    </xf>
    <xf numFmtId="0" fontId="12" fillId="2" borderId="63" xfId="0" applyFont="1" applyFill="1" applyBorder="1" applyAlignment="1">
      <alignment horizontal="left" textRotation="90" wrapText="1"/>
    </xf>
    <xf numFmtId="0" fontId="12" fillId="2" borderId="69" xfId="0" applyFont="1" applyFill="1" applyBorder="1" applyAlignment="1">
      <alignment horizontal="left" textRotation="90" wrapText="1"/>
    </xf>
    <xf numFmtId="0" fontId="12" fillId="2" borderId="42" xfId="0" applyFont="1" applyFill="1" applyBorder="1" applyAlignment="1">
      <alignment horizontal="left" textRotation="90" wrapText="1"/>
    </xf>
    <xf numFmtId="0" fontId="6" fillId="8" borderId="40" xfId="0" applyFont="1" applyFill="1" applyBorder="1" applyAlignment="1">
      <alignment horizontal="left" textRotation="90" wrapText="1"/>
    </xf>
    <xf numFmtId="0" fontId="6" fillId="8" borderId="38" xfId="0" applyFont="1" applyFill="1" applyBorder="1" applyAlignment="1">
      <alignment horizontal="left" textRotation="90" wrapText="1"/>
    </xf>
    <xf numFmtId="0" fontId="6" fillId="8" borderId="42" xfId="0" applyFont="1" applyFill="1" applyBorder="1" applyAlignment="1">
      <alignment horizontal="left" textRotation="90" wrapText="1"/>
    </xf>
    <xf numFmtId="0" fontId="6" fillId="6" borderId="40" xfId="0" applyFont="1" applyFill="1" applyBorder="1" applyAlignment="1">
      <alignment horizontal="left" textRotation="90" wrapText="1"/>
    </xf>
    <xf numFmtId="0" fontId="6" fillId="6" borderId="38" xfId="0" applyFont="1" applyFill="1" applyBorder="1" applyAlignment="1">
      <alignment horizontal="left" textRotation="90" wrapText="1"/>
    </xf>
    <xf numFmtId="0" fontId="6" fillId="6" borderId="42" xfId="0" applyFont="1" applyFill="1" applyBorder="1" applyAlignment="1">
      <alignment horizontal="left" textRotation="90" wrapText="1"/>
    </xf>
    <xf numFmtId="0" fontId="6" fillId="7" borderId="40" xfId="0" applyFont="1" applyFill="1" applyBorder="1" applyAlignment="1">
      <alignment horizontal="left" textRotation="90" wrapText="1"/>
    </xf>
    <xf numFmtId="0" fontId="6" fillId="7" borderId="38" xfId="0" applyFont="1" applyFill="1" applyBorder="1" applyAlignment="1">
      <alignment horizontal="left" textRotation="90" wrapText="1"/>
    </xf>
    <xf numFmtId="0" fontId="6" fillId="7" borderId="42" xfId="0" applyFont="1" applyFill="1" applyBorder="1" applyAlignment="1">
      <alignment horizontal="left" textRotation="90" wrapText="1"/>
    </xf>
    <xf numFmtId="0" fontId="12" fillId="2" borderId="38" xfId="0" applyFont="1" applyFill="1" applyBorder="1" applyAlignment="1">
      <alignment horizontal="left" textRotation="90" wrapText="1"/>
    </xf>
    <xf numFmtId="0" fontId="11" fillId="3" borderId="40" xfId="0" applyFont="1" applyFill="1" applyBorder="1" applyAlignment="1">
      <alignment horizontal="center"/>
    </xf>
    <xf numFmtId="0" fontId="11" fillId="3" borderId="42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center"/>
    </xf>
    <xf numFmtId="0" fontId="11" fillId="3" borderId="40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6" fillId="0" borderId="41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9" fillId="2" borderId="41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3" fontId="9" fillId="2" borderId="52" xfId="0" applyNumberFormat="1" applyFont="1" applyFill="1" applyBorder="1" applyAlignment="1">
      <alignment horizontal="center" vertical="center"/>
    </xf>
    <xf numFmtId="3" fontId="9" fillId="2" borderId="22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4" borderId="44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9" fillId="4" borderId="52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 wrapText="1"/>
    </xf>
    <xf numFmtId="49" fontId="13" fillId="2" borderId="65" xfId="0" applyNumberFormat="1" applyFont="1" applyFill="1" applyBorder="1" applyAlignment="1">
      <alignment horizontal="center" wrapText="1"/>
    </xf>
    <xf numFmtId="49" fontId="17" fillId="2" borderId="29" xfId="0" applyNumberFormat="1" applyFont="1" applyFill="1" applyBorder="1" applyAlignment="1">
      <alignment horizontal="center" vertical="center" textRotation="90" wrapText="1"/>
    </xf>
    <xf numFmtId="0" fontId="17" fillId="2" borderId="30" xfId="0" applyFont="1" applyFill="1" applyBorder="1" applyAlignment="1">
      <alignment horizontal="center" vertical="center" textRotation="90" wrapText="1"/>
    </xf>
    <xf numFmtId="0" fontId="17" fillId="2" borderId="41" xfId="0" applyFont="1" applyFill="1" applyBorder="1" applyAlignment="1">
      <alignment horizontal="center" vertical="center" textRotation="90" wrapText="1"/>
    </xf>
    <xf numFmtId="0" fontId="12" fillId="2" borderId="40" xfId="0" applyFont="1" applyFill="1" applyBorder="1" applyAlignment="1">
      <alignment horizontal="left" textRotation="90" wrapText="1"/>
    </xf>
    <xf numFmtId="0" fontId="6" fillId="7" borderId="63" xfId="0" applyFont="1" applyFill="1" applyBorder="1" applyAlignment="1">
      <alignment horizontal="left" textRotation="90" wrapText="1"/>
    </xf>
    <xf numFmtId="0" fontId="6" fillId="7" borderId="69" xfId="0" applyFont="1" applyFill="1" applyBorder="1" applyAlignment="1">
      <alignment horizontal="left" textRotation="90" wrapText="1"/>
    </xf>
    <xf numFmtId="49" fontId="13" fillId="2" borderId="62" xfId="0" applyNumberFormat="1" applyFont="1" applyFill="1" applyBorder="1" applyAlignment="1">
      <alignment horizontal="center" wrapText="1"/>
    </xf>
    <xf numFmtId="49" fontId="13" fillId="2" borderId="60" xfId="0" applyNumberFormat="1" applyFont="1" applyFill="1" applyBorder="1" applyAlignment="1">
      <alignment horizontal="center" wrapText="1"/>
    </xf>
    <xf numFmtId="49" fontId="13" fillId="2" borderId="21" xfId="0" applyNumberFormat="1" applyFont="1" applyFill="1" applyBorder="1" applyAlignment="1">
      <alignment horizontal="center" wrapText="1"/>
    </xf>
    <xf numFmtId="0" fontId="14" fillId="0" borderId="30" xfId="0" applyFont="1" applyBorder="1" applyAlignment="1">
      <alignment horizontal="left" vertical="top" wrapText="1"/>
    </xf>
    <xf numFmtId="0" fontId="14" fillId="0" borderId="31" xfId="0" applyFont="1" applyBorder="1" applyAlignment="1">
      <alignment horizontal="left" vertical="top" wrapText="1"/>
    </xf>
    <xf numFmtId="49" fontId="9" fillId="2" borderId="45" xfId="0" applyNumberFormat="1" applyFont="1" applyFill="1" applyBorder="1" applyAlignment="1">
      <alignment horizontal="center" vertical="center" textRotation="90" wrapText="1"/>
    </xf>
    <xf numFmtId="0" fontId="9" fillId="2" borderId="46" xfId="0" applyFont="1" applyFill="1" applyBorder="1" applyAlignment="1">
      <alignment horizontal="center" vertical="center" textRotation="90" wrapText="1"/>
    </xf>
    <xf numFmtId="0" fontId="9" fillId="2" borderId="71" xfId="0" applyFont="1" applyFill="1" applyBorder="1" applyAlignment="1">
      <alignment horizontal="center" vertical="center" textRotation="90" wrapText="1"/>
    </xf>
    <xf numFmtId="3" fontId="0" fillId="3" borderId="5" xfId="0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24" fillId="6" borderId="40" xfId="0" applyFont="1" applyFill="1" applyBorder="1" applyAlignment="1">
      <alignment horizontal="left" textRotation="90" wrapText="1"/>
    </xf>
    <xf numFmtId="0" fontId="6" fillId="5" borderId="76" xfId="0" applyFont="1" applyFill="1" applyBorder="1" applyAlignment="1">
      <alignment horizontal="center" vertical="top" wrapText="1"/>
    </xf>
    <xf numFmtId="0" fontId="6" fillId="5" borderId="77" xfId="0" applyFont="1" applyFill="1" applyBorder="1" applyAlignment="1">
      <alignment horizontal="center" vertical="top" wrapText="1"/>
    </xf>
    <xf numFmtId="0" fontId="9" fillId="5" borderId="71" xfId="0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left" textRotation="90" wrapText="1"/>
    </xf>
    <xf numFmtId="0" fontId="6" fillId="0" borderId="0" xfId="0" applyFont="1" applyBorder="1"/>
    <xf numFmtId="0" fontId="6" fillId="5" borderId="6" xfId="0" applyFont="1" applyFill="1" applyBorder="1" applyAlignment="1">
      <alignment horizontal="center" vertical="top" wrapText="1"/>
    </xf>
  </cellXfs>
  <cellStyles count="8">
    <cellStyle name="Dziesiętny 2" xfId="1" xr:uid="{00000000-0005-0000-0000-000000000000}"/>
    <cellStyle name="Dziesiętny 2 2" xfId="2" xr:uid="{00000000-0005-0000-0000-000001000000}"/>
    <cellStyle name="Normalny" xfId="0" builtinId="0"/>
    <cellStyle name="Normalny 2" xfId="3" xr:uid="{00000000-0005-0000-0000-000003000000}"/>
    <cellStyle name="Normalny 2 2" xfId="4" xr:uid="{00000000-0005-0000-0000-000004000000}"/>
    <cellStyle name="Normalny 2 3" xfId="7" xr:uid="{00000000-0005-0000-0000-000005000000}"/>
    <cellStyle name="Normalny 3" xfId="6" xr:uid="{00000000-0005-0000-0000-000006000000}"/>
    <cellStyle name="Normalny 4" xfId="5" xr:uid="{00000000-0005-0000-0000-000007000000}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14</xdr:row>
      <xdr:rowOff>152400</xdr:rowOff>
    </xdr:from>
    <xdr:to>
      <xdr:col>6</xdr:col>
      <xdr:colOff>342900</xdr:colOff>
      <xdr:row>21</xdr:row>
      <xdr:rowOff>123825</xdr:rowOff>
    </xdr:to>
    <xdr:pic>
      <xdr:nvPicPr>
        <xdr:cNvPr id="1583" name="Picture 2" descr="http://portal.pwsz.raciborz.edu.pl/images/do_pobrania/nowe_logo/logo%20wersja%20ma%C5%82a.jpg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2419350"/>
          <a:ext cx="21431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32:I49"/>
  <sheetViews>
    <sheetView topLeftCell="A13" zoomScale="75" zoomScaleNormal="100" workbookViewId="0">
      <selection activeCell="J41" sqref="J41"/>
    </sheetView>
  </sheetViews>
  <sheetFormatPr defaultRowHeight="12.5"/>
  <sheetData>
    <row r="32" spans="1:9" ht="13">
      <c r="A32" s="1"/>
      <c r="B32" s="1"/>
      <c r="C32" s="1"/>
      <c r="D32" s="1"/>
      <c r="E32" s="1"/>
      <c r="F32" s="1"/>
      <c r="G32" s="1"/>
      <c r="H32" s="1"/>
      <c r="I32" s="1"/>
    </row>
    <row r="33" spans="1:9" ht="13">
      <c r="A33" s="1"/>
      <c r="B33" s="1"/>
      <c r="C33" s="1"/>
      <c r="D33" s="1"/>
      <c r="E33" s="1"/>
      <c r="F33" s="1"/>
      <c r="G33" s="1"/>
      <c r="H33" s="1"/>
      <c r="I33" s="1"/>
    </row>
    <row r="34" spans="1:9" ht="18.5">
      <c r="A34" s="1"/>
      <c r="B34" s="2" t="s">
        <v>0</v>
      </c>
      <c r="C34" s="1"/>
      <c r="D34" s="1"/>
      <c r="E34" s="1"/>
      <c r="F34" s="1"/>
      <c r="G34" s="1"/>
      <c r="H34" s="1"/>
      <c r="I34" s="1"/>
    </row>
    <row r="35" spans="1:9" ht="13">
      <c r="A35" s="1"/>
      <c r="B35" s="1"/>
      <c r="C35" s="1"/>
      <c r="D35" s="1"/>
      <c r="E35" s="1"/>
      <c r="F35" s="1"/>
      <c r="G35" s="1"/>
      <c r="H35" s="1"/>
      <c r="I35" s="1"/>
    </row>
    <row r="36" spans="1:9" ht="13">
      <c r="A36" s="1"/>
      <c r="B36" s="1"/>
      <c r="C36" s="1"/>
      <c r="D36" s="1"/>
      <c r="E36" s="1"/>
      <c r="F36" s="1"/>
      <c r="G36" s="1"/>
      <c r="H36" s="1"/>
      <c r="I36" s="1"/>
    </row>
    <row r="37" spans="1:9" ht="13">
      <c r="A37" s="1"/>
      <c r="B37" s="1"/>
      <c r="C37" s="1"/>
      <c r="D37" s="1"/>
      <c r="E37" s="1"/>
      <c r="F37" s="1"/>
      <c r="G37" s="1"/>
      <c r="H37" s="1"/>
      <c r="I37" s="1"/>
    </row>
    <row r="38" spans="1:9" ht="13">
      <c r="A38" s="1"/>
      <c r="B38" s="1"/>
      <c r="C38" s="1"/>
      <c r="D38" s="1"/>
      <c r="E38" s="1"/>
      <c r="F38" s="1"/>
      <c r="G38" s="1"/>
      <c r="H38" s="1"/>
      <c r="I38" s="1"/>
    </row>
    <row r="39" spans="1:9" ht="13">
      <c r="A39" s="1"/>
      <c r="B39" s="1"/>
      <c r="C39" s="1"/>
      <c r="D39" s="1"/>
      <c r="E39" s="1"/>
      <c r="F39" s="1"/>
      <c r="G39" s="1"/>
      <c r="H39" s="1"/>
      <c r="I39" s="1"/>
    </row>
    <row r="40" spans="1:9" ht="13">
      <c r="A40" s="1"/>
      <c r="B40" s="1"/>
      <c r="C40" s="1"/>
      <c r="D40" s="1"/>
      <c r="E40" s="1"/>
      <c r="F40" s="1"/>
      <c r="G40" s="1"/>
      <c r="H40" s="1"/>
      <c r="I40" s="1"/>
    </row>
    <row r="41" spans="1:9" ht="15.5">
      <c r="A41" s="1"/>
      <c r="B41" s="3" t="s">
        <v>1</v>
      </c>
      <c r="C41" s="1"/>
      <c r="D41" s="1"/>
      <c r="E41" s="1"/>
      <c r="F41" s="1"/>
      <c r="G41" s="1"/>
      <c r="H41" s="1"/>
      <c r="I41" s="1"/>
    </row>
    <row r="42" spans="1:9" ht="15.5">
      <c r="A42" s="1"/>
      <c r="B42" s="3"/>
      <c r="C42" s="1"/>
      <c r="D42" s="1"/>
      <c r="E42" s="1"/>
      <c r="F42" s="1"/>
      <c r="G42" s="1"/>
      <c r="H42" s="1"/>
      <c r="I42" s="1"/>
    </row>
    <row r="43" spans="1:9" ht="13">
      <c r="A43" s="1"/>
      <c r="B43" s="1"/>
      <c r="C43" s="1"/>
      <c r="D43" s="1"/>
      <c r="E43" s="1"/>
      <c r="F43" s="1"/>
      <c r="G43" s="1"/>
      <c r="H43" s="1"/>
      <c r="I43" s="1"/>
    </row>
    <row r="44" spans="1:9" ht="13">
      <c r="A44" s="1"/>
      <c r="B44" s="1"/>
      <c r="C44" s="1"/>
      <c r="D44" s="1"/>
      <c r="E44" s="1"/>
      <c r="F44" s="1"/>
      <c r="G44" s="1"/>
      <c r="H44" s="1"/>
      <c r="I44" s="1"/>
    </row>
    <row r="45" spans="1:9" ht="15.5">
      <c r="A45" s="1"/>
      <c r="B45" s="3" t="s">
        <v>2</v>
      </c>
      <c r="C45" s="1"/>
      <c r="D45" s="1"/>
      <c r="E45" s="1"/>
      <c r="F45" s="1"/>
      <c r="G45" s="1"/>
      <c r="H45" s="1"/>
      <c r="I45" s="1"/>
    </row>
    <row r="46" spans="1:9" ht="15.5">
      <c r="A46" s="1"/>
      <c r="B46" s="3"/>
      <c r="C46" s="1"/>
      <c r="D46" s="1"/>
      <c r="E46" s="1"/>
      <c r="F46" s="1"/>
      <c r="G46" s="1"/>
      <c r="H46" s="1"/>
      <c r="I46" s="1"/>
    </row>
    <row r="47" spans="1:9" ht="13">
      <c r="A47" s="1"/>
      <c r="B47" s="1"/>
      <c r="C47" s="1"/>
      <c r="D47" s="1"/>
      <c r="E47" s="1"/>
      <c r="F47" s="1"/>
      <c r="G47" s="1"/>
      <c r="H47" s="1"/>
      <c r="I47" s="1"/>
    </row>
    <row r="48" spans="1:9" ht="13">
      <c r="A48" s="1"/>
      <c r="B48" s="1"/>
      <c r="C48" s="1"/>
      <c r="D48" s="1"/>
      <c r="E48" s="1"/>
      <c r="F48" s="1"/>
      <c r="G48" s="1"/>
      <c r="H48" s="1"/>
      <c r="I48" s="1"/>
    </row>
    <row r="49" spans="1:9" ht="15.5">
      <c r="A49" s="1"/>
      <c r="B49" s="3" t="s">
        <v>3</v>
      </c>
      <c r="C49" s="1"/>
      <c r="D49" s="1"/>
      <c r="E49" s="1"/>
      <c r="F49" s="1"/>
      <c r="G49" s="1"/>
      <c r="H49" s="1"/>
      <c r="I49" s="1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8FD4-36AB-4E58-B6BA-40A81FEEB772}">
  <dimension ref="A1:EW86"/>
  <sheetViews>
    <sheetView zoomScale="80" zoomScaleNormal="80" zoomScaleSheetLayoutView="80" zoomScalePageLayoutView="55" workbookViewId="0">
      <selection activeCell="A9" sqref="A9:A23"/>
    </sheetView>
  </sheetViews>
  <sheetFormatPr defaultColWidth="9.1796875" defaultRowHeight="12.5"/>
  <cols>
    <col min="1" max="1" width="15.1796875" customWidth="1"/>
    <col min="2" max="2" width="3.7265625" customWidth="1"/>
    <col min="3" max="3" width="43.7265625" customWidth="1"/>
    <col min="4" max="5" width="9.1796875" customWidth="1"/>
    <col min="6" max="6" width="5.7265625" customWidth="1"/>
    <col min="7" max="7" width="6.26953125" customWidth="1"/>
    <col min="8" max="8" width="4.81640625" customWidth="1"/>
    <col min="9" max="9" width="4.1796875" hidden="1" customWidth="1"/>
    <col min="10" max="10" width="4.81640625" hidden="1" customWidth="1"/>
    <col min="11" max="11" width="4.54296875" hidden="1" customWidth="1"/>
    <col min="12" max="12" width="5" hidden="1" customWidth="1"/>
    <col min="13" max="13" width="5.453125" hidden="1" customWidth="1"/>
    <col min="14" max="14" width="4.81640625" customWidth="1"/>
    <col min="15" max="15" width="4.1796875" hidden="1" customWidth="1"/>
    <col min="16" max="16" width="7.453125" customWidth="1"/>
    <col min="17" max="17" width="5" customWidth="1"/>
    <col min="18" max="18" width="5.7265625" customWidth="1"/>
    <col min="19" max="19" width="11.1796875" style="24" customWidth="1"/>
    <col min="20" max="20" width="4.7265625" customWidth="1"/>
    <col min="21" max="21" width="4.7265625" hidden="1" customWidth="1"/>
    <col min="22" max="25" width="4.7265625" customWidth="1"/>
    <col min="26" max="30" width="4.7265625" hidden="1" customWidth="1"/>
    <col min="31" max="31" width="4.7265625" customWidth="1"/>
    <col min="32" max="32" width="4.7265625" hidden="1" customWidth="1"/>
    <col min="33" max="33" width="4.7265625" customWidth="1"/>
    <col min="34" max="34" width="4.7265625" hidden="1" customWidth="1"/>
    <col min="35" max="38" width="4.7265625" customWidth="1"/>
    <col min="39" max="43" width="4.7265625" hidden="1" customWidth="1"/>
    <col min="44" max="44" width="4.7265625" customWidth="1"/>
    <col min="45" max="45" width="4.7265625" hidden="1" customWidth="1"/>
    <col min="46" max="46" width="5.81640625" customWidth="1"/>
    <col min="47" max="47" width="4.7265625" hidden="1" customWidth="1"/>
    <col min="48" max="51" width="4.7265625" customWidth="1"/>
    <col min="52" max="56" width="4.7265625" hidden="1" customWidth="1"/>
    <col min="57" max="57" width="4.7265625" customWidth="1"/>
    <col min="58" max="58" width="4.7265625" hidden="1" customWidth="1"/>
    <col min="59" max="59" width="4.7265625" customWidth="1"/>
    <col min="60" max="60" width="4.7265625" hidden="1" customWidth="1"/>
    <col min="61" max="64" width="4.7265625" customWidth="1"/>
    <col min="65" max="69" width="4.7265625" hidden="1" customWidth="1"/>
    <col min="70" max="70" width="4.7265625" customWidth="1"/>
    <col min="71" max="71" width="4.7265625" hidden="1" customWidth="1"/>
    <col min="72" max="72" width="4.7265625" customWidth="1"/>
    <col min="73" max="73" width="4.7265625" hidden="1" customWidth="1"/>
    <col min="74" max="74" width="5.54296875" customWidth="1"/>
    <col min="75" max="77" width="4.7265625" customWidth="1"/>
    <col min="78" max="82" width="4.7265625" hidden="1" customWidth="1"/>
    <col min="83" max="83" width="4.54296875" customWidth="1"/>
    <col min="84" max="84" width="1.1796875" hidden="1" customWidth="1"/>
    <col min="85" max="85" width="4.7265625" customWidth="1"/>
    <col min="86" max="86" width="4.7265625" hidden="1" customWidth="1"/>
    <col min="87" max="90" width="4.7265625" customWidth="1"/>
    <col min="91" max="149" width="4.7265625" hidden="1" customWidth="1"/>
    <col min="150" max="150" width="11" bestFit="1" customWidth="1"/>
  </cols>
  <sheetData>
    <row r="1" spans="1:149" ht="13">
      <c r="A1" s="14" t="s">
        <v>4</v>
      </c>
    </row>
    <row r="2" spans="1:149" ht="13">
      <c r="A2" s="520"/>
    </row>
    <row r="3" spans="1:149" ht="13">
      <c r="A3" s="14" t="s">
        <v>5</v>
      </c>
    </row>
    <row r="4" spans="1:149" ht="13">
      <c r="A4" s="14" t="s">
        <v>6</v>
      </c>
    </row>
    <row r="5" spans="1:149" ht="13.5" thickBot="1">
      <c r="A5" s="14" t="s">
        <v>7</v>
      </c>
    </row>
    <row r="6" spans="1:149" ht="12.75" customHeight="1" thickBot="1">
      <c r="A6" s="571" t="s">
        <v>8</v>
      </c>
      <c r="B6" s="574" t="s">
        <v>9</v>
      </c>
      <c r="C6" s="606" t="s">
        <v>10</v>
      </c>
      <c r="D6" s="607" t="s">
        <v>11</v>
      </c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9"/>
      <c r="P6" s="577" t="s">
        <v>12</v>
      </c>
      <c r="Q6" s="577" t="s">
        <v>13</v>
      </c>
      <c r="R6" s="577" t="s">
        <v>14</v>
      </c>
      <c r="S6" s="611" t="s">
        <v>15</v>
      </c>
      <c r="T6" s="596" t="s">
        <v>16</v>
      </c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597"/>
      <c r="AH6" s="597"/>
      <c r="AI6" s="597"/>
      <c r="AJ6" s="597"/>
      <c r="AK6" s="597"/>
      <c r="AL6" s="597"/>
      <c r="AM6" s="597"/>
      <c r="AN6" s="597"/>
      <c r="AO6" s="597"/>
      <c r="AP6" s="597"/>
      <c r="AQ6" s="597"/>
      <c r="AR6" s="597"/>
      <c r="AS6" s="598"/>
      <c r="AT6" s="596" t="s">
        <v>17</v>
      </c>
      <c r="AU6" s="597"/>
      <c r="AV6" s="597"/>
      <c r="AW6" s="597"/>
      <c r="AX6" s="597"/>
      <c r="AY6" s="597"/>
      <c r="AZ6" s="597"/>
      <c r="BA6" s="597"/>
      <c r="BB6" s="597"/>
      <c r="BC6" s="597"/>
      <c r="BD6" s="597"/>
      <c r="BE6" s="597"/>
      <c r="BF6" s="597"/>
      <c r="BG6" s="597"/>
      <c r="BH6" s="597"/>
      <c r="BI6" s="597"/>
      <c r="BJ6" s="597"/>
      <c r="BK6" s="597"/>
      <c r="BL6" s="597"/>
      <c r="BM6" s="597"/>
      <c r="BN6" s="597"/>
      <c r="BO6" s="597"/>
      <c r="BP6" s="597"/>
      <c r="BQ6" s="597"/>
      <c r="BR6" s="597"/>
      <c r="BS6" s="598"/>
      <c r="BT6" s="596" t="s">
        <v>18</v>
      </c>
      <c r="BU6" s="597"/>
      <c r="BV6" s="597"/>
      <c r="BW6" s="597"/>
      <c r="BX6" s="597"/>
      <c r="BY6" s="597"/>
      <c r="BZ6" s="597"/>
      <c r="CA6" s="597"/>
      <c r="CB6" s="597"/>
      <c r="CC6" s="597"/>
      <c r="CD6" s="597"/>
      <c r="CE6" s="597"/>
      <c r="CF6" s="597"/>
      <c r="CG6" s="597"/>
      <c r="CH6" s="597"/>
      <c r="CI6" s="597"/>
      <c r="CJ6" s="597"/>
      <c r="CK6" s="597"/>
      <c r="CL6" s="597"/>
      <c r="CM6" s="597"/>
      <c r="CN6" s="597"/>
      <c r="CO6" s="597"/>
      <c r="CP6" s="597"/>
      <c r="CQ6" s="597"/>
      <c r="CR6" s="597"/>
      <c r="CS6" s="598"/>
      <c r="CT6" s="591" t="s">
        <v>19</v>
      </c>
      <c r="CU6" s="591"/>
      <c r="CV6" s="591"/>
      <c r="CW6" s="591"/>
      <c r="CX6" s="591"/>
      <c r="CY6" s="591"/>
      <c r="CZ6" s="591"/>
      <c r="DA6" s="591"/>
      <c r="DB6" s="591"/>
      <c r="DC6" s="591"/>
      <c r="DD6" s="591"/>
      <c r="DE6" s="591"/>
      <c r="DF6" s="591"/>
      <c r="DG6" s="591"/>
      <c r="DH6" s="591"/>
      <c r="DI6" s="591"/>
      <c r="DJ6" s="591"/>
      <c r="DK6" s="591"/>
      <c r="DL6" s="591"/>
      <c r="DM6" s="591"/>
      <c r="DN6" s="591"/>
      <c r="DO6" s="591"/>
      <c r="DP6" s="591"/>
      <c r="DQ6" s="591"/>
      <c r="DR6" s="591"/>
      <c r="DS6" s="592"/>
      <c r="DT6" s="590" t="s">
        <v>20</v>
      </c>
      <c r="DU6" s="591"/>
      <c r="DV6" s="591"/>
      <c r="DW6" s="591"/>
      <c r="DX6" s="591"/>
      <c r="DY6" s="591"/>
      <c r="DZ6" s="591"/>
      <c r="EA6" s="591"/>
      <c r="EB6" s="591"/>
      <c r="EC6" s="591"/>
      <c r="ED6" s="591"/>
      <c r="EE6" s="591"/>
      <c r="EF6" s="591"/>
      <c r="EG6" s="591"/>
      <c r="EH6" s="591"/>
      <c r="EI6" s="591"/>
      <c r="EJ6" s="591"/>
      <c r="EK6" s="591"/>
      <c r="EL6" s="591"/>
      <c r="EM6" s="591"/>
      <c r="EN6" s="591"/>
      <c r="EO6" s="591"/>
      <c r="EP6" s="591"/>
      <c r="EQ6" s="591"/>
      <c r="ER6" s="591"/>
      <c r="ES6" s="592"/>
    </row>
    <row r="7" spans="1:149" ht="12.75" customHeight="1" thickBot="1">
      <c r="A7" s="572"/>
      <c r="B7" s="575"/>
      <c r="C7" s="575"/>
      <c r="D7" s="580" t="s">
        <v>21</v>
      </c>
      <c r="E7" s="580" t="s">
        <v>22</v>
      </c>
      <c r="F7" s="582" t="s">
        <v>23</v>
      </c>
      <c r="G7" s="577" t="s">
        <v>24</v>
      </c>
      <c r="H7" s="585" t="s">
        <v>25</v>
      </c>
      <c r="I7" s="587" t="s">
        <v>26</v>
      </c>
      <c r="J7" s="589" t="s">
        <v>27</v>
      </c>
      <c r="K7" s="589" t="s">
        <v>28</v>
      </c>
      <c r="L7" s="589" t="s">
        <v>29</v>
      </c>
      <c r="M7" s="589" t="s">
        <v>30</v>
      </c>
      <c r="N7" s="599" t="s">
        <v>31</v>
      </c>
      <c r="O7" s="601" t="s">
        <v>32</v>
      </c>
      <c r="P7" s="578"/>
      <c r="Q7" s="578"/>
      <c r="R7" s="578"/>
      <c r="S7" s="612"/>
      <c r="T7" s="614" t="s">
        <v>33</v>
      </c>
      <c r="U7" s="615"/>
      <c r="V7" s="615"/>
      <c r="W7" s="615"/>
      <c r="X7" s="615"/>
      <c r="Y7" s="615"/>
      <c r="Z7" s="615"/>
      <c r="AA7" s="615"/>
      <c r="AB7" s="615"/>
      <c r="AC7" s="615"/>
      <c r="AD7" s="615"/>
      <c r="AE7" s="615"/>
      <c r="AF7" s="598"/>
      <c r="AG7" s="596" t="s">
        <v>34</v>
      </c>
      <c r="AH7" s="597"/>
      <c r="AI7" s="597"/>
      <c r="AJ7" s="597"/>
      <c r="AK7" s="597"/>
      <c r="AL7" s="597"/>
      <c r="AM7" s="597"/>
      <c r="AN7" s="597"/>
      <c r="AO7" s="597"/>
      <c r="AP7" s="597"/>
      <c r="AQ7" s="597"/>
      <c r="AR7" s="597"/>
      <c r="AS7" s="598"/>
      <c r="AT7" s="596" t="s">
        <v>35</v>
      </c>
      <c r="AU7" s="597"/>
      <c r="AV7" s="597"/>
      <c r="AW7" s="597"/>
      <c r="AX7" s="597"/>
      <c r="AY7" s="597"/>
      <c r="AZ7" s="597"/>
      <c r="BA7" s="597"/>
      <c r="BB7" s="597"/>
      <c r="BC7" s="597"/>
      <c r="BD7" s="597"/>
      <c r="BE7" s="597"/>
      <c r="BF7" s="598"/>
      <c r="BG7" s="596" t="s">
        <v>36</v>
      </c>
      <c r="BH7" s="597"/>
      <c r="BI7" s="597"/>
      <c r="BJ7" s="597"/>
      <c r="BK7" s="597"/>
      <c r="BL7" s="597"/>
      <c r="BM7" s="597"/>
      <c r="BN7" s="597"/>
      <c r="BO7" s="597"/>
      <c r="BP7" s="597"/>
      <c r="BQ7" s="597"/>
      <c r="BR7" s="597"/>
      <c r="BS7" s="598"/>
      <c r="BT7" s="596" t="s">
        <v>37</v>
      </c>
      <c r="BU7" s="597"/>
      <c r="BV7" s="597"/>
      <c r="BW7" s="597"/>
      <c r="BX7" s="597"/>
      <c r="BY7" s="597"/>
      <c r="BZ7" s="597"/>
      <c r="CA7" s="597"/>
      <c r="CB7" s="597"/>
      <c r="CC7" s="597"/>
      <c r="CD7" s="597"/>
      <c r="CE7" s="597"/>
      <c r="CF7" s="598"/>
      <c r="CG7" s="596" t="s">
        <v>38</v>
      </c>
      <c r="CH7" s="597"/>
      <c r="CI7" s="597"/>
      <c r="CJ7" s="597"/>
      <c r="CK7" s="597"/>
      <c r="CL7" s="597"/>
      <c r="CM7" s="597"/>
      <c r="CN7" s="597"/>
      <c r="CO7" s="597"/>
      <c r="CP7" s="597"/>
      <c r="CQ7" s="597"/>
      <c r="CR7" s="597"/>
      <c r="CS7" s="598"/>
      <c r="CT7" s="591" t="s">
        <v>39</v>
      </c>
      <c r="CU7" s="591"/>
      <c r="CV7" s="591"/>
      <c r="CW7" s="591"/>
      <c r="CX7" s="591"/>
      <c r="CY7" s="591"/>
      <c r="CZ7" s="591"/>
      <c r="DA7" s="591"/>
      <c r="DB7" s="591"/>
      <c r="DC7" s="591"/>
      <c r="DD7" s="591"/>
      <c r="DE7" s="591"/>
      <c r="DF7" s="592"/>
      <c r="DG7" s="590" t="s">
        <v>40</v>
      </c>
      <c r="DH7" s="591"/>
      <c r="DI7" s="591"/>
      <c r="DJ7" s="591"/>
      <c r="DK7" s="591"/>
      <c r="DL7" s="591"/>
      <c r="DM7" s="591"/>
      <c r="DN7" s="591"/>
      <c r="DO7" s="591"/>
      <c r="DP7" s="591"/>
      <c r="DQ7" s="591"/>
      <c r="DR7" s="591"/>
      <c r="DS7" s="592"/>
      <c r="DT7" s="590" t="s">
        <v>41</v>
      </c>
      <c r="DU7" s="591"/>
      <c r="DV7" s="591"/>
      <c r="DW7" s="591"/>
      <c r="DX7" s="591"/>
      <c r="DY7" s="591"/>
      <c r="DZ7" s="591"/>
      <c r="EA7" s="591"/>
      <c r="EB7" s="591"/>
      <c r="EC7" s="591"/>
      <c r="ED7" s="591"/>
      <c r="EE7" s="591"/>
      <c r="EF7" s="592"/>
      <c r="EG7" s="590" t="s">
        <v>42</v>
      </c>
      <c r="EH7" s="591"/>
      <c r="EI7" s="591"/>
      <c r="EJ7" s="591"/>
      <c r="EK7" s="591"/>
      <c r="EL7" s="591"/>
      <c r="EM7" s="591"/>
      <c r="EN7" s="591"/>
      <c r="EO7" s="591"/>
      <c r="EP7" s="591"/>
      <c r="EQ7" s="591"/>
      <c r="ER7" s="591"/>
      <c r="ES7" s="592"/>
    </row>
    <row r="8" spans="1:149" ht="78.75" customHeight="1" thickBot="1">
      <c r="A8" s="573"/>
      <c r="B8" s="576"/>
      <c r="C8" s="576"/>
      <c r="D8" s="581"/>
      <c r="E8" s="581"/>
      <c r="F8" s="583"/>
      <c r="G8" s="584"/>
      <c r="H8" s="586"/>
      <c r="I8" s="588"/>
      <c r="J8" s="589"/>
      <c r="K8" s="589"/>
      <c r="L8" s="589"/>
      <c r="M8" s="589"/>
      <c r="N8" s="600"/>
      <c r="O8" s="602"/>
      <c r="P8" s="579"/>
      <c r="Q8" s="579"/>
      <c r="R8" s="610"/>
      <c r="S8" s="613"/>
      <c r="T8" s="27" t="s">
        <v>43</v>
      </c>
      <c r="U8" s="28" t="s">
        <v>44</v>
      </c>
      <c r="V8" s="28" t="s">
        <v>45</v>
      </c>
      <c r="W8" s="29" t="s">
        <v>23</v>
      </c>
      <c r="X8" s="29" t="s">
        <v>24</v>
      </c>
      <c r="Y8" s="29" t="s">
        <v>25</v>
      </c>
      <c r="Z8" s="29" t="s">
        <v>26</v>
      </c>
      <c r="AA8" s="29" t="s">
        <v>27</v>
      </c>
      <c r="AB8" s="29" t="s">
        <v>46</v>
      </c>
      <c r="AC8" s="29" t="s">
        <v>47</v>
      </c>
      <c r="AD8" s="29" t="s">
        <v>30</v>
      </c>
      <c r="AE8" s="30" t="s">
        <v>31</v>
      </c>
      <c r="AF8" s="32" t="s">
        <v>32</v>
      </c>
      <c r="AG8" s="27" t="s">
        <v>43</v>
      </c>
      <c r="AH8" s="28" t="s">
        <v>44</v>
      </c>
      <c r="AI8" s="28" t="s">
        <v>45</v>
      </c>
      <c r="AJ8" s="29" t="s">
        <v>23</v>
      </c>
      <c r="AK8" s="29" t="s">
        <v>24</v>
      </c>
      <c r="AL8" s="29" t="s">
        <v>25</v>
      </c>
      <c r="AM8" s="29" t="s">
        <v>26</v>
      </c>
      <c r="AN8" s="29" t="s">
        <v>27</v>
      </c>
      <c r="AO8" s="29" t="s">
        <v>46</v>
      </c>
      <c r="AP8" s="29" t="s">
        <v>47</v>
      </c>
      <c r="AQ8" s="29" t="s">
        <v>30</v>
      </c>
      <c r="AR8" s="30" t="s">
        <v>31</v>
      </c>
      <c r="AS8" s="46" t="s">
        <v>32</v>
      </c>
      <c r="AT8" s="27" t="s">
        <v>43</v>
      </c>
      <c r="AU8" s="28" t="s">
        <v>44</v>
      </c>
      <c r="AV8" s="28" t="s">
        <v>45</v>
      </c>
      <c r="AW8" s="29" t="s">
        <v>23</v>
      </c>
      <c r="AX8" s="29" t="s">
        <v>24</v>
      </c>
      <c r="AY8" s="29" t="s">
        <v>25</v>
      </c>
      <c r="AZ8" s="29" t="s">
        <v>26</v>
      </c>
      <c r="BA8" s="29" t="s">
        <v>27</v>
      </c>
      <c r="BB8" s="29" t="s">
        <v>46</v>
      </c>
      <c r="BC8" s="29" t="s">
        <v>47</v>
      </c>
      <c r="BD8" s="29" t="s">
        <v>30</v>
      </c>
      <c r="BE8" s="30" t="s">
        <v>31</v>
      </c>
      <c r="BF8" s="48" t="s">
        <v>32</v>
      </c>
      <c r="BG8" s="27" t="s">
        <v>43</v>
      </c>
      <c r="BH8" s="28" t="s">
        <v>44</v>
      </c>
      <c r="BI8" s="28" t="s">
        <v>45</v>
      </c>
      <c r="BJ8" s="29" t="s">
        <v>23</v>
      </c>
      <c r="BK8" s="29" t="s">
        <v>24</v>
      </c>
      <c r="BL8" s="29" t="s">
        <v>25</v>
      </c>
      <c r="BM8" s="29" t="s">
        <v>26</v>
      </c>
      <c r="BN8" s="29" t="s">
        <v>27</v>
      </c>
      <c r="BO8" s="29" t="s">
        <v>46</v>
      </c>
      <c r="BP8" s="29" t="s">
        <v>47</v>
      </c>
      <c r="BQ8" s="29" t="s">
        <v>30</v>
      </c>
      <c r="BR8" s="30" t="s">
        <v>31</v>
      </c>
      <c r="BS8" s="48" t="s">
        <v>32</v>
      </c>
      <c r="BT8" s="27" t="s">
        <v>43</v>
      </c>
      <c r="BU8" s="28" t="s">
        <v>44</v>
      </c>
      <c r="BV8" s="28" t="s">
        <v>45</v>
      </c>
      <c r="BW8" s="29" t="s">
        <v>23</v>
      </c>
      <c r="BX8" s="29" t="s">
        <v>24</v>
      </c>
      <c r="BY8" s="29" t="s">
        <v>25</v>
      </c>
      <c r="BZ8" s="29" t="s">
        <v>26</v>
      </c>
      <c r="CA8" s="29" t="s">
        <v>27</v>
      </c>
      <c r="CB8" s="29" t="s">
        <v>46</v>
      </c>
      <c r="CC8" s="29" t="s">
        <v>47</v>
      </c>
      <c r="CD8" s="29" t="s">
        <v>30</v>
      </c>
      <c r="CE8" s="30" t="s">
        <v>31</v>
      </c>
      <c r="CF8" s="49" t="s">
        <v>32</v>
      </c>
      <c r="CG8" s="27" t="s">
        <v>43</v>
      </c>
      <c r="CH8" s="28" t="s">
        <v>44</v>
      </c>
      <c r="CI8" s="28" t="s">
        <v>45</v>
      </c>
      <c r="CJ8" s="29" t="s">
        <v>23</v>
      </c>
      <c r="CK8" s="29" t="s">
        <v>24</v>
      </c>
      <c r="CL8" s="30" t="s">
        <v>25</v>
      </c>
      <c r="CM8" s="493" t="s">
        <v>26</v>
      </c>
      <c r="CN8" s="29" t="s">
        <v>27</v>
      </c>
      <c r="CO8" s="29" t="s">
        <v>46</v>
      </c>
      <c r="CP8" s="29" t="s">
        <v>47</v>
      </c>
      <c r="CQ8" s="29" t="s">
        <v>30</v>
      </c>
      <c r="CR8" s="30" t="s">
        <v>31</v>
      </c>
      <c r="CS8" s="38" t="s">
        <v>32</v>
      </c>
      <c r="CT8" s="10" t="s">
        <v>43</v>
      </c>
      <c r="CU8" s="5" t="s">
        <v>44</v>
      </c>
      <c r="CV8" s="5" t="s">
        <v>45</v>
      </c>
      <c r="CW8" s="13" t="s">
        <v>23</v>
      </c>
      <c r="CX8" s="13" t="s">
        <v>24</v>
      </c>
      <c r="CY8" s="13" t="s">
        <v>25</v>
      </c>
      <c r="CZ8" s="13" t="s">
        <v>26</v>
      </c>
      <c r="DA8" s="13" t="s">
        <v>27</v>
      </c>
      <c r="DB8" s="13" t="s">
        <v>46</v>
      </c>
      <c r="DC8" s="13" t="s">
        <v>47</v>
      </c>
      <c r="DD8" s="13" t="s">
        <v>30</v>
      </c>
      <c r="DE8" s="13" t="s">
        <v>31</v>
      </c>
      <c r="DF8" s="13" t="s">
        <v>32</v>
      </c>
      <c r="DG8" s="10" t="s">
        <v>43</v>
      </c>
      <c r="DH8" s="5" t="s">
        <v>44</v>
      </c>
      <c r="DI8" s="5" t="s">
        <v>45</v>
      </c>
      <c r="DJ8" s="13" t="s">
        <v>23</v>
      </c>
      <c r="DK8" s="13" t="s">
        <v>24</v>
      </c>
      <c r="DL8" s="13" t="s">
        <v>25</v>
      </c>
      <c r="DM8" s="13" t="s">
        <v>26</v>
      </c>
      <c r="DN8" s="13" t="s">
        <v>27</v>
      </c>
      <c r="DO8" s="13" t="s">
        <v>46</v>
      </c>
      <c r="DP8" s="13" t="s">
        <v>47</v>
      </c>
      <c r="DQ8" s="13" t="s">
        <v>30</v>
      </c>
      <c r="DR8" s="13" t="s">
        <v>31</v>
      </c>
      <c r="DS8" s="13" t="s">
        <v>32</v>
      </c>
      <c r="DT8" s="11" t="s">
        <v>43</v>
      </c>
      <c r="DU8" s="6" t="s">
        <v>44</v>
      </c>
      <c r="DV8" s="6" t="s">
        <v>45</v>
      </c>
      <c r="DW8" s="12" t="s">
        <v>23</v>
      </c>
      <c r="DX8" s="12" t="s">
        <v>24</v>
      </c>
      <c r="DY8" s="12" t="s">
        <v>25</v>
      </c>
      <c r="DZ8" s="12" t="s">
        <v>26</v>
      </c>
      <c r="EA8" s="12" t="s">
        <v>27</v>
      </c>
      <c r="EB8" s="12" t="s">
        <v>46</v>
      </c>
      <c r="EC8" s="12" t="s">
        <v>47</v>
      </c>
      <c r="ED8" s="12" t="s">
        <v>30</v>
      </c>
      <c r="EE8" s="12" t="s">
        <v>31</v>
      </c>
      <c r="EF8" s="12" t="s">
        <v>32</v>
      </c>
      <c r="EG8" s="11" t="s">
        <v>43</v>
      </c>
      <c r="EH8" s="6" t="s">
        <v>44</v>
      </c>
      <c r="EI8" s="6" t="s">
        <v>45</v>
      </c>
      <c r="EJ8" s="12" t="s">
        <v>23</v>
      </c>
      <c r="EK8" s="12" t="s">
        <v>24</v>
      </c>
      <c r="EL8" s="12" t="s">
        <v>25</v>
      </c>
      <c r="EM8" s="12" t="s">
        <v>26</v>
      </c>
      <c r="EN8" s="13" t="s">
        <v>27</v>
      </c>
      <c r="EO8" s="13" t="s">
        <v>46</v>
      </c>
      <c r="EP8" s="13" t="s">
        <v>47</v>
      </c>
      <c r="EQ8" s="13" t="s">
        <v>30</v>
      </c>
      <c r="ER8" s="13" t="s">
        <v>31</v>
      </c>
      <c r="ES8" s="13" t="s">
        <v>32</v>
      </c>
    </row>
    <row r="9" spans="1:149" ht="14.5">
      <c r="A9" s="618" t="s">
        <v>48</v>
      </c>
      <c r="B9" s="616" t="s">
        <v>49</v>
      </c>
      <c r="C9" s="99" t="s">
        <v>50</v>
      </c>
      <c r="D9" s="544">
        <f>SUM(W9,X9,Y9,AJ9,AK9,AL9,AW9,AX9,AY9,BJ9,BK9,BL9,BW9,BX9,BY9,CJ9,CK9,CL9)</f>
        <v>300</v>
      </c>
      <c r="E9" s="545">
        <f>SUM(V9,AV9,BV9,CI9,BI9,AI9)</f>
        <v>150</v>
      </c>
      <c r="F9" s="546">
        <f>SUM(W9,AJ9,AW9,BJ9,BW9,CJ9)</f>
        <v>0</v>
      </c>
      <c r="G9" s="546">
        <f>SUM(X9,AK9,AX9,BK9,BX9,CK9)</f>
        <v>300</v>
      </c>
      <c r="H9" s="547">
        <f>SUM(Y9,AL9,AY9,BL9,BY9,CL9)</f>
        <v>0</v>
      </c>
      <c r="I9" s="547"/>
      <c r="J9" s="547"/>
      <c r="K9" s="547"/>
      <c r="L9" s="547"/>
      <c r="M9" s="547"/>
      <c r="N9" s="547">
        <f>SUM(AE9,AR9,BE9,BR9,CE9,CR9)</f>
        <v>0</v>
      </c>
      <c r="O9" s="547"/>
      <c r="P9" s="548">
        <f>ROUND(D9/((D9+E9)/R9),1)</f>
        <v>12</v>
      </c>
      <c r="Q9" s="548">
        <f>R9-P9</f>
        <v>6</v>
      </c>
      <c r="R9" s="540">
        <v>18</v>
      </c>
      <c r="S9" s="603" t="s">
        <v>51</v>
      </c>
      <c r="T9" s="541">
        <v>5</v>
      </c>
      <c r="U9" s="25"/>
      <c r="V9" s="25">
        <v>35</v>
      </c>
      <c r="W9" s="26"/>
      <c r="X9" s="25">
        <v>90</v>
      </c>
      <c r="Y9" s="26"/>
      <c r="Z9" s="26"/>
      <c r="AA9" s="26"/>
      <c r="AB9" s="26"/>
      <c r="AC9" s="26"/>
      <c r="AD9" s="26"/>
      <c r="AE9" s="69"/>
      <c r="AF9" s="123"/>
      <c r="AG9" s="125">
        <v>5</v>
      </c>
      <c r="AH9" s="125">
        <f t="shared" ref="AH9" si="0">SUM(AH12,AH13,AH14,AH15,AH16)</f>
        <v>0</v>
      </c>
      <c r="AI9" s="125">
        <v>35</v>
      </c>
      <c r="AJ9" s="26"/>
      <c r="AK9" s="125">
        <v>90</v>
      </c>
      <c r="AL9" s="26"/>
      <c r="AM9" s="26"/>
      <c r="AN9" s="26"/>
      <c r="AO9" s="26"/>
      <c r="AP9" s="26"/>
      <c r="AQ9" s="26"/>
      <c r="AR9" s="69"/>
      <c r="AS9" s="126"/>
      <c r="AT9" s="127">
        <v>4</v>
      </c>
      <c r="AU9" s="128"/>
      <c r="AV9" s="128">
        <v>40</v>
      </c>
      <c r="AW9" s="44"/>
      <c r="AX9" s="128">
        <v>60</v>
      </c>
      <c r="AY9" s="44"/>
      <c r="AZ9" s="44"/>
      <c r="BA9" s="44"/>
      <c r="BB9" s="44"/>
      <c r="BC9" s="44"/>
      <c r="BD9" s="44"/>
      <c r="BE9" s="129"/>
      <c r="BF9" s="130"/>
      <c r="BG9" s="127">
        <v>4</v>
      </c>
      <c r="BH9" s="128"/>
      <c r="BI9" s="128">
        <v>40</v>
      </c>
      <c r="BJ9" s="44"/>
      <c r="BK9" s="128">
        <v>60</v>
      </c>
      <c r="BL9" s="44"/>
      <c r="BM9" s="44"/>
      <c r="BN9" s="44"/>
      <c r="BO9" s="44"/>
      <c r="BP9" s="44"/>
      <c r="BQ9" s="44"/>
      <c r="BR9" s="129"/>
      <c r="BS9" s="130"/>
      <c r="BT9" s="39"/>
      <c r="BU9" s="40"/>
      <c r="BV9" s="40"/>
      <c r="BW9" s="44"/>
      <c r="BX9" s="40"/>
      <c r="BY9" s="44"/>
      <c r="BZ9" s="44"/>
      <c r="CA9" s="44"/>
      <c r="CB9" s="44"/>
      <c r="CC9" s="44"/>
      <c r="CD9" s="44"/>
      <c r="CE9" s="129"/>
      <c r="CF9" s="130"/>
      <c r="CG9" s="454"/>
      <c r="CH9" s="44"/>
      <c r="CI9" s="44"/>
      <c r="CJ9" s="44"/>
      <c r="CK9" s="44"/>
      <c r="CL9" s="129"/>
      <c r="CM9" s="494"/>
      <c r="CN9" s="44"/>
      <c r="CO9" s="44"/>
      <c r="CP9" s="44"/>
      <c r="CQ9" s="44"/>
      <c r="CR9" s="129"/>
      <c r="CS9" s="41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4"/>
      <c r="DU9" s="4"/>
      <c r="DV9" s="4"/>
      <c r="DW9" s="4"/>
      <c r="DX9" s="4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</row>
    <row r="10" spans="1:149" ht="14.5">
      <c r="A10" s="619"/>
      <c r="B10" s="617"/>
      <c r="C10" s="647" t="s">
        <v>52</v>
      </c>
      <c r="D10" s="649">
        <f>SUM(W11,X10,Y11,AJ11,AK11,AL11,AW11,AX11,AY11,BJ11,BK11,BL11,BW11,BX11,BY11,CJ11,CK11,CL11)</f>
        <v>30</v>
      </c>
      <c r="E10" s="651">
        <f>SUM(V10,AV11,BV11,CI11,BI11,AI11)</f>
        <v>15</v>
      </c>
      <c r="F10" s="653">
        <f>SUM(W11,AJ11,AW11,BJ11,BW11,CJ11)</f>
        <v>0</v>
      </c>
      <c r="G10" s="653">
        <f>SUM(X10,AK11,AX11,BK11,BX11,CK11)</f>
        <v>30</v>
      </c>
      <c r="H10" s="642">
        <f>SUM(Y11,AL11,AY11,BL11,BY11,CL11)</f>
        <v>0</v>
      </c>
      <c r="I10" s="321"/>
      <c r="J10" s="321"/>
      <c r="K10" s="321"/>
      <c r="L10" s="321"/>
      <c r="M10" s="321"/>
      <c r="N10" s="642">
        <f>SUM(AE11,AR11,BE11,BR11,CE11,CR11)</f>
        <v>0</v>
      </c>
      <c r="O10" s="321"/>
      <c r="P10" s="644">
        <f>ROUND(D10/((D10+E10)/R10),1)</f>
        <v>1.3</v>
      </c>
      <c r="Q10" s="644">
        <f>R10-P10</f>
        <v>0.7</v>
      </c>
      <c r="R10" s="645">
        <f>SUM(T10,AG11,AT11,BG11,BT11,CG11)</f>
        <v>2</v>
      </c>
      <c r="S10" s="604"/>
      <c r="T10" s="661">
        <v>2</v>
      </c>
      <c r="U10" s="475"/>
      <c r="V10" s="663">
        <v>15</v>
      </c>
      <c r="W10" s="659"/>
      <c r="X10" s="665">
        <v>30</v>
      </c>
      <c r="Y10" s="659"/>
      <c r="Z10" s="325"/>
      <c r="AA10" s="325"/>
      <c r="AB10" s="325"/>
      <c r="AC10" s="325"/>
      <c r="AD10" s="325"/>
      <c r="AE10" s="655"/>
      <c r="AF10" s="327"/>
      <c r="AG10" s="657"/>
      <c r="AH10" s="325"/>
      <c r="AI10" s="659"/>
      <c r="AJ10" s="659"/>
      <c r="AK10" s="659"/>
      <c r="AL10" s="659"/>
      <c r="AM10" s="325"/>
      <c r="AN10" s="325"/>
      <c r="AO10" s="325"/>
      <c r="AP10" s="325"/>
      <c r="AQ10" s="325"/>
      <c r="AR10" s="655"/>
      <c r="AS10" s="330"/>
      <c r="AT10" s="657"/>
      <c r="AU10" s="325"/>
      <c r="AV10" s="659"/>
      <c r="AW10" s="659"/>
      <c r="AX10" s="659"/>
      <c r="AY10" s="659"/>
      <c r="AZ10" s="325"/>
      <c r="BA10" s="325"/>
      <c r="BB10" s="325"/>
      <c r="BC10" s="325"/>
      <c r="BD10" s="325"/>
      <c r="BE10" s="655"/>
      <c r="BF10" s="327"/>
      <c r="BG10" s="657"/>
      <c r="BH10" s="325"/>
      <c r="BI10" s="659"/>
      <c r="BJ10" s="659"/>
      <c r="BK10" s="659"/>
      <c r="BL10" s="659"/>
      <c r="BM10" s="325"/>
      <c r="BN10" s="325"/>
      <c r="BO10" s="325"/>
      <c r="BP10" s="325"/>
      <c r="BQ10" s="325"/>
      <c r="BR10" s="655"/>
      <c r="BS10" s="327"/>
      <c r="BT10" s="657"/>
      <c r="BU10" s="325"/>
      <c r="BV10" s="659"/>
      <c r="BW10" s="659"/>
      <c r="BX10" s="659"/>
      <c r="BY10" s="659"/>
      <c r="BZ10" s="325"/>
      <c r="CA10" s="325"/>
      <c r="CB10" s="325"/>
      <c r="CC10" s="325"/>
      <c r="CD10" s="325"/>
      <c r="CE10" s="655"/>
      <c r="CF10" s="327"/>
      <c r="CG10" s="657"/>
      <c r="CH10" s="325"/>
      <c r="CI10" s="659"/>
      <c r="CJ10" s="659"/>
      <c r="CK10" s="659"/>
      <c r="CL10" s="655"/>
      <c r="CM10" s="495"/>
      <c r="CN10" s="325"/>
      <c r="CO10" s="325"/>
      <c r="CP10" s="325"/>
      <c r="CQ10" s="325"/>
      <c r="CR10" s="326"/>
      <c r="CS10" s="41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4"/>
      <c r="DU10" s="4"/>
      <c r="DV10" s="4"/>
      <c r="DW10" s="4"/>
      <c r="DX10" s="4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</row>
    <row r="11" spans="1:149" ht="14.5" hidden="1">
      <c r="A11" s="619"/>
      <c r="B11" s="617"/>
      <c r="C11" s="648"/>
      <c r="D11" s="650"/>
      <c r="E11" s="652"/>
      <c r="F11" s="654"/>
      <c r="G11" s="654"/>
      <c r="H11" s="643"/>
      <c r="I11" s="321"/>
      <c r="J11" s="321"/>
      <c r="K11" s="321"/>
      <c r="L11" s="321"/>
      <c r="M11" s="321"/>
      <c r="N11" s="643"/>
      <c r="O11" s="321"/>
      <c r="P11" s="644"/>
      <c r="Q11" s="644"/>
      <c r="R11" s="646"/>
      <c r="S11" s="604"/>
      <c r="T11" s="662"/>
      <c r="U11" s="324"/>
      <c r="V11" s="664"/>
      <c r="W11" s="660"/>
      <c r="X11" s="666"/>
      <c r="Y11" s="660"/>
      <c r="Z11" s="325"/>
      <c r="AA11" s="325"/>
      <c r="AB11" s="325"/>
      <c r="AC11" s="325"/>
      <c r="AD11" s="325"/>
      <c r="AE11" s="656"/>
      <c r="AF11" s="327"/>
      <c r="AG11" s="658"/>
      <c r="AH11" s="329"/>
      <c r="AI11" s="660"/>
      <c r="AJ11" s="660"/>
      <c r="AK11" s="660"/>
      <c r="AL11" s="660"/>
      <c r="AM11" s="325"/>
      <c r="AN11" s="325"/>
      <c r="AO11" s="325"/>
      <c r="AP11" s="325"/>
      <c r="AQ11" s="325"/>
      <c r="AR11" s="656"/>
      <c r="AS11" s="330"/>
      <c r="AT11" s="658"/>
      <c r="AU11" s="325"/>
      <c r="AV11" s="660"/>
      <c r="AW11" s="660"/>
      <c r="AX11" s="660"/>
      <c r="AY11" s="660"/>
      <c r="AZ11" s="325"/>
      <c r="BA11" s="325"/>
      <c r="BB11" s="325"/>
      <c r="BC11" s="325"/>
      <c r="BD11" s="325"/>
      <c r="BE11" s="656"/>
      <c r="BF11" s="327"/>
      <c r="BG11" s="658"/>
      <c r="BH11" s="325"/>
      <c r="BI11" s="660"/>
      <c r="BJ11" s="660"/>
      <c r="BK11" s="660"/>
      <c r="BL11" s="660"/>
      <c r="BM11" s="325"/>
      <c r="BN11" s="325"/>
      <c r="BO11" s="325"/>
      <c r="BP11" s="325"/>
      <c r="BQ11" s="325"/>
      <c r="BR11" s="656"/>
      <c r="BS11" s="327"/>
      <c r="BT11" s="658"/>
      <c r="BU11" s="325"/>
      <c r="BV11" s="660"/>
      <c r="BW11" s="660"/>
      <c r="BX11" s="660"/>
      <c r="BY11" s="660"/>
      <c r="BZ11" s="325"/>
      <c r="CA11" s="325"/>
      <c r="CB11" s="325"/>
      <c r="CC11" s="325"/>
      <c r="CD11" s="325"/>
      <c r="CE11" s="656"/>
      <c r="CF11" s="327"/>
      <c r="CG11" s="658"/>
      <c r="CH11" s="325"/>
      <c r="CI11" s="660"/>
      <c r="CJ11" s="660"/>
      <c r="CK11" s="660"/>
      <c r="CL11" s="656"/>
      <c r="CM11" s="495"/>
      <c r="CN11" s="325"/>
      <c r="CO11" s="325"/>
      <c r="CP11" s="325"/>
      <c r="CQ11" s="325"/>
      <c r="CR11" s="326"/>
      <c r="CS11" s="41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4"/>
      <c r="DU11" s="4"/>
      <c r="DV11" s="4"/>
      <c r="DW11" s="4"/>
      <c r="DX11" s="4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</row>
    <row r="12" spans="1:149" ht="14.5">
      <c r="A12" s="619"/>
      <c r="B12" s="617"/>
      <c r="C12" s="100" t="s">
        <v>53</v>
      </c>
      <c r="D12" s="318">
        <f t="shared" ref="D12:D18" si="1">SUM(W12,X12,Y12,AJ12,AK12,AL12,AW12,AX12,AY12,BJ12,BK12,BL12,BW12,BX12,BY12,CJ12,CK12,CL12)</f>
        <v>120</v>
      </c>
      <c r="E12" s="319">
        <f t="shared" ref="E12:E22" si="2">SUM(V12,AV12,BV12,CI12,BI12,AI12)</f>
        <v>60</v>
      </c>
      <c r="F12" s="320">
        <f t="shared" ref="F12:F22" si="3">SUM(W12,AJ12,AW12,BJ12,BW12,CJ12)</f>
        <v>0</v>
      </c>
      <c r="G12" s="320">
        <f t="shared" ref="G12:G22" si="4">SUM(X12,AK12,AX12,BK12,BX12,CK12)</f>
        <v>120</v>
      </c>
      <c r="H12" s="321">
        <f t="shared" ref="H12:H22" si="5">SUM(Y12,AL12,AY12,BL12,BY12,CL12)</f>
        <v>0</v>
      </c>
      <c r="I12" s="321"/>
      <c r="J12" s="321"/>
      <c r="K12" s="321"/>
      <c r="L12" s="321"/>
      <c r="M12" s="321"/>
      <c r="N12" s="321">
        <f t="shared" ref="N12:N22" si="6">SUM(AE12,AR12,BE12,BR12,CE12,CR12)</f>
        <v>0</v>
      </c>
      <c r="O12" s="321"/>
      <c r="P12" s="517">
        <f t="shared" ref="P12:P23" si="7">ROUND(D12/((D12+E12)/R12),1)</f>
        <v>4.7</v>
      </c>
      <c r="Q12" s="517">
        <f t="shared" ref="Q12:Q23" si="8">R12-P12</f>
        <v>2.2999999999999998</v>
      </c>
      <c r="R12" s="322">
        <f t="shared" ref="R12:R22" si="9">SUM(T12,AG12,AT12,BG12,BT12,CG12)</f>
        <v>7</v>
      </c>
      <c r="S12" s="604"/>
      <c r="T12" s="323">
        <v>1</v>
      </c>
      <c r="U12" s="324"/>
      <c r="V12" s="324">
        <v>5</v>
      </c>
      <c r="W12" s="325"/>
      <c r="X12" s="329">
        <v>30</v>
      </c>
      <c r="Y12" s="325"/>
      <c r="Z12" s="325"/>
      <c r="AA12" s="325"/>
      <c r="AB12" s="325"/>
      <c r="AC12" s="325"/>
      <c r="AD12" s="325"/>
      <c r="AE12" s="326"/>
      <c r="AF12" s="327"/>
      <c r="AG12" s="542">
        <v>2</v>
      </c>
      <c r="AH12" s="324"/>
      <c r="AI12" s="324">
        <v>15</v>
      </c>
      <c r="AJ12" s="325"/>
      <c r="AK12" s="329">
        <v>30</v>
      </c>
      <c r="AL12" s="325"/>
      <c r="AM12" s="325"/>
      <c r="AN12" s="325"/>
      <c r="AO12" s="325"/>
      <c r="AP12" s="325"/>
      <c r="AQ12" s="325"/>
      <c r="AR12" s="326"/>
      <c r="AS12" s="330"/>
      <c r="AT12" s="328">
        <v>2</v>
      </c>
      <c r="AU12" s="329"/>
      <c r="AV12" s="329">
        <v>20</v>
      </c>
      <c r="AW12" s="325"/>
      <c r="AX12" s="329">
        <v>30</v>
      </c>
      <c r="AY12" s="325"/>
      <c r="AZ12" s="325"/>
      <c r="BA12" s="325"/>
      <c r="BB12" s="325"/>
      <c r="BC12" s="325"/>
      <c r="BD12" s="325"/>
      <c r="BE12" s="326"/>
      <c r="BF12" s="327"/>
      <c r="BG12" s="331">
        <v>2</v>
      </c>
      <c r="BH12" s="325"/>
      <c r="BI12" s="325">
        <v>20</v>
      </c>
      <c r="BJ12" s="325"/>
      <c r="BK12" s="325">
        <v>30</v>
      </c>
      <c r="BL12" s="325"/>
      <c r="BM12" s="325"/>
      <c r="BN12" s="325"/>
      <c r="BO12" s="325"/>
      <c r="BP12" s="325"/>
      <c r="BQ12" s="325"/>
      <c r="BR12" s="326"/>
      <c r="BS12" s="327"/>
      <c r="BT12" s="331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6"/>
      <c r="CF12" s="327"/>
      <c r="CG12" s="331"/>
      <c r="CH12" s="325"/>
      <c r="CI12" s="325"/>
      <c r="CJ12" s="325"/>
      <c r="CK12" s="325"/>
      <c r="CL12" s="326"/>
      <c r="CM12" s="495"/>
      <c r="CN12" s="325"/>
      <c r="CO12" s="325"/>
      <c r="CP12" s="325"/>
      <c r="CQ12" s="325"/>
      <c r="CR12" s="326"/>
      <c r="CS12" s="41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4"/>
      <c r="DU12" s="4"/>
      <c r="DV12" s="4"/>
      <c r="DW12" s="4"/>
      <c r="DX12" s="4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</row>
    <row r="13" spans="1:149" ht="14.5">
      <c r="A13" s="619"/>
      <c r="B13" s="617"/>
      <c r="C13" s="100" t="s">
        <v>54</v>
      </c>
      <c r="D13" s="318">
        <f t="shared" si="1"/>
        <v>60</v>
      </c>
      <c r="E13" s="319">
        <f t="shared" si="2"/>
        <v>30</v>
      </c>
      <c r="F13" s="320">
        <f t="shared" si="3"/>
        <v>0</v>
      </c>
      <c r="G13" s="320">
        <f t="shared" si="4"/>
        <v>60</v>
      </c>
      <c r="H13" s="321">
        <f t="shared" si="5"/>
        <v>0</v>
      </c>
      <c r="I13" s="321"/>
      <c r="J13" s="321"/>
      <c r="K13" s="321"/>
      <c r="L13" s="321"/>
      <c r="M13" s="321"/>
      <c r="N13" s="321">
        <f t="shared" si="6"/>
        <v>0</v>
      </c>
      <c r="O13" s="321"/>
      <c r="P13" s="300">
        <f t="shared" si="7"/>
        <v>2.7</v>
      </c>
      <c r="Q13" s="300">
        <f t="shared" si="8"/>
        <v>1.2999999999999998</v>
      </c>
      <c r="R13" s="322">
        <f t="shared" si="9"/>
        <v>4</v>
      </c>
      <c r="S13" s="604"/>
      <c r="T13" s="323">
        <v>2</v>
      </c>
      <c r="U13" s="324"/>
      <c r="V13" s="324">
        <v>15</v>
      </c>
      <c r="W13" s="325"/>
      <c r="X13" s="329">
        <v>30</v>
      </c>
      <c r="Y13" s="325"/>
      <c r="Z13" s="325"/>
      <c r="AA13" s="325"/>
      <c r="AB13" s="325"/>
      <c r="AC13" s="325"/>
      <c r="AD13" s="325"/>
      <c r="AE13" s="326"/>
      <c r="AF13" s="327"/>
      <c r="AG13" s="328">
        <v>2</v>
      </c>
      <c r="AH13" s="329"/>
      <c r="AI13" s="329">
        <v>15</v>
      </c>
      <c r="AJ13" s="325"/>
      <c r="AK13" s="329">
        <v>30</v>
      </c>
      <c r="AL13" s="325"/>
      <c r="AM13" s="325"/>
      <c r="AN13" s="325"/>
      <c r="AO13" s="325"/>
      <c r="AP13" s="325"/>
      <c r="AQ13" s="325"/>
      <c r="AR13" s="326"/>
      <c r="AS13" s="330"/>
      <c r="AT13" s="331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6"/>
      <c r="BF13" s="327"/>
      <c r="BG13" s="331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6"/>
      <c r="BS13" s="327"/>
      <c r="BT13" s="331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6"/>
      <c r="CF13" s="327"/>
      <c r="CG13" s="331"/>
      <c r="CH13" s="325"/>
      <c r="CI13" s="325"/>
      <c r="CJ13" s="325"/>
      <c r="CK13" s="325"/>
      <c r="CL13" s="326"/>
      <c r="CM13" s="495"/>
      <c r="CN13" s="325"/>
      <c r="CO13" s="325"/>
      <c r="CP13" s="325"/>
      <c r="CQ13" s="325"/>
      <c r="CR13" s="326"/>
      <c r="CS13" s="41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4"/>
      <c r="DU13" s="4"/>
      <c r="DV13" s="4"/>
      <c r="DW13" s="4"/>
      <c r="DX13" s="4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</row>
    <row r="14" spans="1:149" ht="14.5">
      <c r="A14" s="619"/>
      <c r="B14" s="617"/>
      <c r="C14" s="100" t="s">
        <v>55</v>
      </c>
      <c r="D14" s="318">
        <f t="shared" si="1"/>
        <v>90</v>
      </c>
      <c r="E14" s="319">
        <f t="shared" si="2"/>
        <v>45</v>
      </c>
      <c r="F14" s="320">
        <f t="shared" si="3"/>
        <v>0</v>
      </c>
      <c r="G14" s="320">
        <f t="shared" si="4"/>
        <v>90</v>
      </c>
      <c r="H14" s="321">
        <f t="shared" si="5"/>
        <v>0</v>
      </c>
      <c r="I14" s="321"/>
      <c r="J14" s="321"/>
      <c r="K14" s="321"/>
      <c r="L14" s="321"/>
      <c r="M14" s="321"/>
      <c r="N14" s="321">
        <f t="shared" si="6"/>
        <v>0</v>
      </c>
      <c r="O14" s="321"/>
      <c r="P14" s="300">
        <f t="shared" si="7"/>
        <v>3.3</v>
      </c>
      <c r="Q14" s="300">
        <f t="shared" si="8"/>
        <v>1.7000000000000002</v>
      </c>
      <c r="R14" s="322">
        <f t="shared" si="9"/>
        <v>5</v>
      </c>
      <c r="S14" s="604"/>
      <c r="T14" s="331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6"/>
      <c r="AF14" s="327"/>
      <c r="AG14" s="543">
        <v>1</v>
      </c>
      <c r="AH14" s="329"/>
      <c r="AI14" s="329">
        <v>5</v>
      </c>
      <c r="AJ14" s="325"/>
      <c r="AK14" s="329">
        <v>30</v>
      </c>
      <c r="AL14" s="325"/>
      <c r="AM14" s="325"/>
      <c r="AN14" s="325"/>
      <c r="AO14" s="325"/>
      <c r="AP14" s="325"/>
      <c r="AQ14" s="325"/>
      <c r="AR14" s="326"/>
      <c r="AS14" s="330"/>
      <c r="AT14" s="331">
        <v>2</v>
      </c>
      <c r="AU14" s="325"/>
      <c r="AV14" s="325">
        <v>20</v>
      </c>
      <c r="AW14" s="325"/>
      <c r="AX14" s="325">
        <v>30</v>
      </c>
      <c r="AY14" s="325"/>
      <c r="AZ14" s="325"/>
      <c r="BA14" s="325"/>
      <c r="BB14" s="325"/>
      <c r="BC14" s="325"/>
      <c r="BD14" s="325"/>
      <c r="BE14" s="326"/>
      <c r="BF14" s="327"/>
      <c r="BG14" s="328">
        <v>2</v>
      </c>
      <c r="BH14" s="329"/>
      <c r="BI14" s="329">
        <v>20</v>
      </c>
      <c r="BJ14" s="325"/>
      <c r="BK14" s="329">
        <v>30</v>
      </c>
      <c r="BL14" s="325"/>
      <c r="BM14" s="325"/>
      <c r="BN14" s="325"/>
      <c r="BO14" s="325"/>
      <c r="BP14" s="325"/>
      <c r="BQ14" s="325"/>
      <c r="BR14" s="326"/>
      <c r="BS14" s="327"/>
      <c r="BT14" s="323"/>
      <c r="BU14" s="324"/>
      <c r="BV14" s="324"/>
      <c r="BW14" s="325"/>
      <c r="BX14" s="324"/>
      <c r="BY14" s="325"/>
      <c r="BZ14" s="325"/>
      <c r="CA14" s="325"/>
      <c r="CB14" s="325"/>
      <c r="CC14" s="325"/>
      <c r="CD14" s="325"/>
      <c r="CE14" s="326"/>
      <c r="CF14" s="327"/>
      <c r="CG14" s="452"/>
      <c r="CH14" s="453"/>
      <c r="CI14" s="453"/>
      <c r="CJ14" s="453"/>
      <c r="CK14" s="453"/>
      <c r="CL14" s="506"/>
      <c r="CM14" s="495"/>
      <c r="CN14" s="325"/>
      <c r="CO14" s="325"/>
      <c r="CP14" s="325"/>
      <c r="CQ14" s="325"/>
      <c r="CR14" s="326"/>
      <c r="CS14" s="41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4"/>
      <c r="DU14" s="4"/>
      <c r="DV14" s="4"/>
      <c r="DW14" s="4"/>
      <c r="DX14" s="4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</row>
    <row r="15" spans="1:149" ht="14.5">
      <c r="A15" s="619"/>
      <c r="B15" s="617"/>
      <c r="C15" s="100" t="s">
        <v>56</v>
      </c>
      <c r="D15" s="318">
        <f t="shared" si="1"/>
        <v>0</v>
      </c>
      <c r="E15" s="319">
        <f t="shared" si="2"/>
        <v>0</v>
      </c>
      <c r="F15" s="320">
        <f t="shared" si="3"/>
        <v>0</v>
      </c>
      <c r="G15" s="320">
        <f t="shared" si="4"/>
        <v>0</v>
      </c>
      <c r="H15" s="321">
        <f t="shared" si="5"/>
        <v>0</v>
      </c>
      <c r="I15" s="321"/>
      <c r="J15" s="321"/>
      <c r="K15" s="321"/>
      <c r="L15" s="321"/>
      <c r="M15" s="321"/>
      <c r="N15" s="321">
        <f t="shared" si="6"/>
        <v>0</v>
      </c>
      <c r="O15" s="321"/>
      <c r="P15" s="300" t="e">
        <f t="shared" si="7"/>
        <v>#DIV/0!</v>
      </c>
      <c r="Q15" s="300" t="e">
        <f t="shared" si="8"/>
        <v>#DIV/0!</v>
      </c>
      <c r="R15" s="322">
        <f t="shared" si="9"/>
        <v>0</v>
      </c>
      <c r="S15" s="604"/>
      <c r="T15" s="331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6"/>
      <c r="AF15" s="327"/>
      <c r="AG15" s="323"/>
      <c r="AH15" s="324"/>
      <c r="AI15" s="324"/>
      <c r="AJ15" s="325"/>
      <c r="AK15" s="324"/>
      <c r="AL15" s="325"/>
      <c r="AM15" s="325"/>
      <c r="AN15" s="325"/>
      <c r="AO15" s="325"/>
      <c r="AP15" s="325"/>
      <c r="AQ15" s="325"/>
      <c r="AR15" s="326"/>
      <c r="AS15" s="330"/>
      <c r="AT15" s="331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6"/>
      <c r="BF15" s="451"/>
      <c r="BG15" s="452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6"/>
      <c r="BS15" s="451"/>
      <c r="BT15" s="331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6"/>
      <c r="CF15" s="451"/>
      <c r="CG15" s="452"/>
      <c r="CH15" s="325"/>
      <c r="CI15" s="453"/>
      <c r="CJ15" s="325"/>
      <c r="CK15" s="325"/>
      <c r="CL15" s="326"/>
      <c r="CM15" s="495"/>
      <c r="CN15" s="325"/>
      <c r="CO15" s="325"/>
      <c r="CP15" s="325"/>
      <c r="CQ15" s="325"/>
      <c r="CR15" s="326"/>
      <c r="CS15" s="41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4"/>
      <c r="DU15" s="4"/>
      <c r="DV15" s="4"/>
      <c r="DW15" s="4"/>
      <c r="DX15" s="4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</row>
    <row r="16" spans="1:149" ht="14.5">
      <c r="A16" s="619"/>
      <c r="B16" s="617"/>
      <c r="C16" s="101" t="s">
        <v>57</v>
      </c>
      <c r="D16" s="318">
        <f t="shared" si="1"/>
        <v>0</v>
      </c>
      <c r="E16" s="319">
        <f t="shared" si="2"/>
        <v>0</v>
      </c>
      <c r="F16" s="320">
        <f t="shared" si="3"/>
        <v>0</v>
      </c>
      <c r="G16" s="320">
        <f t="shared" si="4"/>
        <v>0</v>
      </c>
      <c r="H16" s="321">
        <f t="shared" si="5"/>
        <v>0</v>
      </c>
      <c r="I16" s="321"/>
      <c r="J16" s="321"/>
      <c r="K16" s="321"/>
      <c r="L16" s="321"/>
      <c r="M16" s="321"/>
      <c r="N16" s="321">
        <f t="shared" si="6"/>
        <v>0</v>
      </c>
      <c r="O16" s="321"/>
      <c r="P16" s="300" t="e">
        <f t="shared" si="7"/>
        <v>#DIV/0!</v>
      </c>
      <c r="Q16" s="300" t="e">
        <f t="shared" si="8"/>
        <v>#DIV/0!</v>
      </c>
      <c r="R16" s="322">
        <f t="shared" si="9"/>
        <v>0</v>
      </c>
      <c r="S16" s="605"/>
      <c r="T16" s="331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6"/>
      <c r="AF16" s="327"/>
      <c r="AG16" s="328"/>
      <c r="AH16" s="329"/>
      <c r="AI16" s="329"/>
      <c r="AJ16" s="325"/>
      <c r="AK16" s="329"/>
      <c r="AL16" s="325"/>
      <c r="AM16" s="325"/>
      <c r="AN16" s="325"/>
      <c r="AO16" s="325"/>
      <c r="AP16" s="325"/>
      <c r="AQ16" s="325"/>
      <c r="AR16" s="326"/>
      <c r="AS16" s="330"/>
      <c r="AT16" s="331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6"/>
      <c r="BF16" s="327"/>
      <c r="BG16" s="331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6"/>
      <c r="BS16" s="327"/>
      <c r="BT16" s="331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6"/>
      <c r="CF16" s="327"/>
      <c r="CG16" s="331"/>
      <c r="CH16" s="325"/>
      <c r="CI16" s="325"/>
      <c r="CJ16" s="325"/>
      <c r="CK16" s="325"/>
      <c r="CL16" s="326"/>
      <c r="CM16" s="495"/>
      <c r="CN16" s="325"/>
      <c r="CO16" s="325"/>
      <c r="CP16" s="325"/>
      <c r="CQ16" s="325"/>
      <c r="CR16" s="326"/>
      <c r="CS16" s="41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4"/>
      <c r="DU16" s="4"/>
      <c r="DV16" s="4"/>
      <c r="DW16" s="4"/>
      <c r="DX16" s="4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</row>
    <row r="17" spans="1:149" ht="14.5">
      <c r="A17" s="619"/>
      <c r="B17" s="524">
        <v>2</v>
      </c>
      <c r="C17" s="101" t="s">
        <v>58</v>
      </c>
      <c r="D17" s="536">
        <v>45</v>
      </c>
      <c r="E17" s="532">
        <v>5</v>
      </c>
      <c r="F17" s="526">
        <v>15</v>
      </c>
      <c r="G17" s="526">
        <v>30</v>
      </c>
      <c r="H17" s="525">
        <v>0</v>
      </c>
      <c r="I17" s="525"/>
      <c r="J17" s="525"/>
      <c r="K17" s="525"/>
      <c r="L17" s="525"/>
      <c r="M17" s="525"/>
      <c r="N17" s="525">
        <v>0</v>
      </c>
      <c r="O17" s="525"/>
      <c r="P17" s="300"/>
      <c r="Q17" s="300"/>
      <c r="R17" s="537">
        <v>2</v>
      </c>
      <c r="S17" s="527" t="s">
        <v>59</v>
      </c>
      <c r="T17" s="521">
        <v>2</v>
      </c>
      <c r="U17" s="523"/>
      <c r="V17" s="523">
        <v>5</v>
      </c>
      <c r="W17" s="523">
        <v>15</v>
      </c>
      <c r="X17" s="523">
        <v>30</v>
      </c>
      <c r="Y17" s="523"/>
      <c r="Z17" s="523"/>
      <c r="AA17" s="523"/>
      <c r="AB17" s="523"/>
      <c r="AC17" s="523"/>
      <c r="AD17" s="523"/>
      <c r="AE17" s="522"/>
      <c r="AF17" s="327"/>
      <c r="AG17" s="533"/>
      <c r="AH17" s="534"/>
      <c r="AI17" s="534"/>
      <c r="AJ17" s="523"/>
      <c r="AK17" s="534"/>
      <c r="AL17" s="523"/>
      <c r="AM17" s="523"/>
      <c r="AN17" s="523"/>
      <c r="AO17" s="523"/>
      <c r="AP17" s="523"/>
      <c r="AQ17" s="523"/>
      <c r="AR17" s="522"/>
      <c r="AS17" s="330"/>
      <c r="AT17" s="521"/>
      <c r="AU17" s="523"/>
      <c r="AV17" s="523"/>
      <c r="AW17" s="523"/>
      <c r="AX17" s="523"/>
      <c r="AY17" s="523"/>
      <c r="AZ17" s="523"/>
      <c r="BA17" s="523"/>
      <c r="BB17" s="523"/>
      <c r="BC17" s="523"/>
      <c r="BD17" s="523"/>
      <c r="BE17" s="522"/>
      <c r="BF17" s="327"/>
      <c r="BG17" s="521"/>
      <c r="BH17" s="523"/>
      <c r="BI17" s="523"/>
      <c r="BJ17" s="523"/>
      <c r="BK17" s="523"/>
      <c r="BL17" s="523"/>
      <c r="BM17" s="523"/>
      <c r="BN17" s="523"/>
      <c r="BO17" s="523"/>
      <c r="BP17" s="523"/>
      <c r="BQ17" s="523"/>
      <c r="BR17" s="522"/>
      <c r="BS17" s="327"/>
      <c r="BT17" s="521"/>
      <c r="BU17" s="523"/>
      <c r="BV17" s="523"/>
      <c r="BW17" s="523"/>
      <c r="BX17" s="523"/>
      <c r="BY17" s="523"/>
      <c r="BZ17" s="523"/>
      <c r="CA17" s="523"/>
      <c r="CB17" s="523"/>
      <c r="CC17" s="523"/>
      <c r="CD17" s="523"/>
      <c r="CE17" s="522"/>
      <c r="CF17" s="327"/>
      <c r="CG17" s="521"/>
      <c r="CH17" s="523"/>
      <c r="CI17" s="523"/>
      <c r="CJ17" s="523"/>
      <c r="CK17" s="523"/>
      <c r="CL17" s="522"/>
      <c r="CM17" s="535"/>
      <c r="CN17" s="523"/>
      <c r="CO17" s="523"/>
      <c r="CP17" s="523"/>
      <c r="CQ17" s="523"/>
      <c r="CR17" s="522"/>
      <c r="CS17" s="41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4"/>
      <c r="DU17" s="4"/>
      <c r="DV17" s="4"/>
      <c r="DW17" s="4"/>
      <c r="DX17" s="4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</row>
    <row r="18" spans="1:149" ht="78" customHeight="1" thickBot="1">
      <c r="A18" s="619"/>
      <c r="B18" s="621" t="s">
        <v>60</v>
      </c>
      <c r="C18" s="593" t="s">
        <v>61</v>
      </c>
      <c r="D18" s="539">
        <f t="shared" si="1"/>
        <v>90</v>
      </c>
      <c r="E18" s="420">
        <v>35</v>
      </c>
      <c r="F18" s="421">
        <v>30</v>
      </c>
      <c r="G18" s="421">
        <v>30</v>
      </c>
      <c r="H18" s="422">
        <v>30</v>
      </c>
      <c r="I18" s="422"/>
      <c r="J18" s="422"/>
      <c r="K18" s="422"/>
      <c r="L18" s="422"/>
      <c r="M18" s="422"/>
      <c r="N18" s="422">
        <f t="shared" si="6"/>
        <v>0</v>
      </c>
      <c r="O18" s="422"/>
      <c r="P18" s="423">
        <f t="shared" si="7"/>
        <v>3.6</v>
      </c>
      <c r="Q18" s="423">
        <f t="shared" si="8"/>
        <v>1.4</v>
      </c>
      <c r="R18" s="538">
        <v>5</v>
      </c>
      <c r="S18" s="424" t="s">
        <v>62</v>
      </c>
      <c r="T18" s="425"/>
      <c r="U18" s="421"/>
      <c r="V18" s="421"/>
      <c r="W18" s="426"/>
      <c r="X18" s="421"/>
      <c r="Y18" s="426"/>
      <c r="Z18" s="426"/>
      <c r="AA18" s="426"/>
      <c r="AB18" s="426"/>
      <c r="AC18" s="426"/>
      <c r="AD18" s="426"/>
      <c r="AE18" s="427"/>
      <c r="AF18" s="428"/>
      <c r="AG18" s="425">
        <v>3</v>
      </c>
      <c r="AH18" s="421"/>
      <c r="AI18" s="421">
        <v>30</v>
      </c>
      <c r="AJ18" s="426">
        <v>15</v>
      </c>
      <c r="AK18" s="422">
        <v>30</v>
      </c>
      <c r="AL18" s="426"/>
      <c r="AM18" s="426"/>
      <c r="AN18" s="426"/>
      <c r="AO18" s="426"/>
      <c r="AP18" s="426"/>
      <c r="AQ18" s="426"/>
      <c r="AR18" s="427"/>
      <c r="AS18" s="429"/>
      <c r="AT18" s="430">
        <v>2</v>
      </c>
      <c r="AU18" s="422"/>
      <c r="AV18" s="422">
        <v>5</v>
      </c>
      <c r="AW18" s="426">
        <v>15</v>
      </c>
      <c r="AX18" s="422">
        <v>30</v>
      </c>
      <c r="AY18" s="426"/>
      <c r="AZ18" s="426"/>
      <c r="BA18" s="426"/>
      <c r="BB18" s="426"/>
      <c r="BC18" s="426"/>
      <c r="BD18" s="426"/>
      <c r="BE18" s="427"/>
      <c r="BF18" s="428"/>
      <c r="BG18" s="430"/>
      <c r="BH18" s="422"/>
      <c r="BI18" s="422"/>
      <c r="BJ18" s="426"/>
      <c r="BK18" s="422"/>
      <c r="BL18" s="426"/>
      <c r="BM18" s="426"/>
      <c r="BN18" s="426"/>
      <c r="BO18" s="426"/>
      <c r="BP18" s="426"/>
      <c r="BQ18" s="426"/>
      <c r="BR18" s="427"/>
      <c r="BS18" s="428"/>
      <c r="BT18" s="431"/>
      <c r="BU18" s="426"/>
      <c r="BV18" s="426"/>
      <c r="BW18" s="426"/>
      <c r="BX18" s="426"/>
      <c r="BY18" s="426"/>
      <c r="BZ18" s="426"/>
      <c r="CA18" s="426"/>
      <c r="CB18" s="426"/>
      <c r="CC18" s="426"/>
      <c r="CD18" s="426"/>
      <c r="CE18" s="427"/>
      <c r="CF18" s="428"/>
      <c r="CG18" s="431"/>
      <c r="CH18" s="426"/>
      <c r="CI18" s="426"/>
      <c r="CJ18" s="426"/>
      <c r="CK18" s="426"/>
      <c r="CL18" s="427"/>
      <c r="CM18" s="496"/>
      <c r="CN18" s="426"/>
      <c r="CO18" s="426"/>
      <c r="CP18" s="426"/>
      <c r="CQ18" s="426"/>
      <c r="CR18" s="427"/>
      <c r="CS18" s="41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8"/>
      <c r="DU18" s="8"/>
      <c r="DV18" s="8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4"/>
      <c r="EH18" s="4"/>
      <c r="EI18" s="4"/>
      <c r="EJ18" s="7"/>
      <c r="EK18" s="9"/>
      <c r="EL18" s="7"/>
      <c r="EM18" s="7"/>
      <c r="EN18" s="7"/>
      <c r="EO18" s="7"/>
      <c r="EP18" s="7"/>
      <c r="EQ18" s="7"/>
      <c r="ER18" s="7"/>
      <c r="ES18" s="7"/>
    </row>
    <row r="19" spans="1:149" ht="15.75" hidden="1" customHeight="1" thickBot="1">
      <c r="A19" s="619"/>
      <c r="B19" s="617"/>
      <c r="C19" s="594"/>
      <c r="D19" s="71">
        <v>30</v>
      </c>
      <c r="E19" s="64">
        <f t="shared" si="2"/>
        <v>25</v>
      </c>
      <c r="F19" s="65">
        <f t="shared" si="3"/>
        <v>15</v>
      </c>
      <c r="G19" s="65">
        <f t="shared" si="4"/>
        <v>15</v>
      </c>
      <c r="H19" s="134">
        <f t="shared" si="5"/>
        <v>0</v>
      </c>
      <c r="I19" s="134"/>
      <c r="J19" s="134"/>
      <c r="K19" s="134"/>
      <c r="L19" s="134"/>
      <c r="M19" s="134"/>
      <c r="N19" s="134">
        <f t="shared" si="6"/>
        <v>0</v>
      </c>
      <c r="O19" s="134"/>
      <c r="P19" s="301">
        <f t="shared" si="7"/>
        <v>1.1000000000000001</v>
      </c>
      <c r="Q19" s="301">
        <f t="shared" si="8"/>
        <v>0.89999999999999991</v>
      </c>
      <c r="R19" s="68">
        <f t="shared" si="9"/>
        <v>2</v>
      </c>
      <c r="S19" s="76" t="s">
        <v>63</v>
      </c>
      <c r="T19" s="47">
        <v>2</v>
      </c>
      <c r="U19" s="25">
        <v>30</v>
      </c>
      <c r="V19" s="25">
        <v>25</v>
      </c>
      <c r="W19" s="25">
        <v>15</v>
      </c>
      <c r="X19" s="25">
        <v>15</v>
      </c>
      <c r="Y19" s="125"/>
      <c r="Z19" s="125"/>
      <c r="AA19" s="125"/>
      <c r="AB19" s="125"/>
      <c r="AC19" s="125"/>
      <c r="AD19" s="125"/>
      <c r="AE19" s="125"/>
      <c r="AF19" s="19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35"/>
      <c r="AT19" s="136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9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9"/>
      <c r="BT19" s="25"/>
      <c r="BU19" s="25"/>
      <c r="BV19" s="25"/>
      <c r="BW19" s="25"/>
      <c r="BX19" s="25"/>
      <c r="BY19" s="125"/>
      <c r="BZ19" s="125"/>
      <c r="CA19" s="125"/>
      <c r="CB19" s="125"/>
      <c r="CC19" s="125"/>
      <c r="CD19" s="125"/>
      <c r="CE19" s="125"/>
      <c r="CF19" s="148"/>
      <c r="CG19" s="124"/>
      <c r="CH19" s="125"/>
      <c r="CI19" s="125"/>
      <c r="CJ19" s="125"/>
      <c r="CK19" s="125"/>
      <c r="CL19" s="161"/>
      <c r="CM19" s="136"/>
      <c r="CN19" s="125"/>
      <c r="CO19" s="125"/>
      <c r="CP19" s="125"/>
      <c r="CQ19" s="125"/>
      <c r="CR19" s="125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4"/>
      <c r="DU19" s="4"/>
      <c r="DV19" s="4"/>
      <c r="DW19" s="4"/>
      <c r="DX19" s="4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</row>
    <row r="20" spans="1:149" ht="15.75" hidden="1" customHeight="1" thickBot="1">
      <c r="A20" s="619"/>
      <c r="B20" s="617"/>
      <c r="C20" s="594"/>
      <c r="D20" s="72">
        <v>60</v>
      </c>
      <c r="E20" s="90">
        <f t="shared" si="2"/>
        <v>50</v>
      </c>
      <c r="F20" s="73">
        <f t="shared" si="3"/>
        <v>30</v>
      </c>
      <c r="G20" s="73">
        <f t="shared" si="4"/>
        <v>30</v>
      </c>
      <c r="H20" s="9">
        <f t="shared" si="5"/>
        <v>0</v>
      </c>
      <c r="I20" s="9"/>
      <c r="J20" s="9"/>
      <c r="K20" s="9"/>
      <c r="L20" s="9"/>
      <c r="M20" s="9"/>
      <c r="N20" s="9">
        <f t="shared" si="6"/>
        <v>0</v>
      </c>
      <c r="O20" s="9"/>
      <c r="P20" s="301">
        <f t="shared" si="7"/>
        <v>2.2000000000000002</v>
      </c>
      <c r="Q20" s="301">
        <f t="shared" si="8"/>
        <v>1.7999999999999998</v>
      </c>
      <c r="R20" s="68">
        <f t="shared" si="9"/>
        <v>4</v>
      </c>
      <c r="S20" s="77" t="s">
        <v>64</v>
      </c>
      <c r="T20" s="31">
        <v>2</v>
      </c>
      <c r="U20" s="4">
        <v>30</v>
      </c>
      <c r="V20" s="4">
        <v>25</v>
      </c>
      <c r="W20" s="4">
        <v>15</v>
      </c>
      <c r="X20" s="4">
        <v>15</v>
      </c>
      <c r="Y20" s="19"/>
      <c r="Z20" s="19"/>
      <c r="AA20" s="19"/>
      <c r="AB20" s="19"/>
      <c r="AC20" s="19"/>
      <c r="AD20" s="19"/>
      <c r="AE20" s="19"/>
      <c r="AF20" s="19"/>
      <c r="AG20" s="4">
        <v>2</v>
      </c>
      <c r="AH20" s="4">
        <v>30</v>
      </c>
      <c r="AI20" s="4">
        <v>25</v>
      </c>
      <c r="AJ20" s="4">
        <v>15</v>
      </c>
      <c r="AK20" s="4">
        <v>15</v>
      </c>
      <c r="AL20" s="19"/>
      <c r="AM20" s="19"/>
      <c r="AN20" s="19"/>
      <c r="AO20" s="19"/>
      <c r="AP20" s="19"/>
      <c r="AQ20" s="19"/>
      <c r="AR20" s="19"/>
      <c r="AS20" s="135"/>
      <c r="AT20" s="137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4"/>
      <c r="BU20" s="4"/>
      <c r="BV20" s="4"/>
      <c r="BW20" s="4"/>
      <c r="BX20" s="4"/>
      <c r="BY20" s="19"/>
      <c r="BZ20" s="19"/>
      <c r="CA20" s="19"/>
      <c r="CB20" s="19"/>
      <c r="CC20" s="19"/>
      <c r="CD20" s="19"/>
      <c r="CE20" s="19"/>
      <c r="CF20" s="148"/>
      <c r="CG20" s="31"/>
      <c r="CH20" s="4"/>
      <c r="CI20" s="4"/>
      <c r="CJ20" s="4"/>
      <c r="CK20" s="4"/>
      <c r="CL20" s="135"/>
      <c r="CM20" s="137"/>
      <c r="CN20" s="19"/>
      <c r="CO20" s="19"/>
      <c r="CP20" s="19"/>
      <c r="CQ20" s="19"/>
      <c r="CR20" s="19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4"/>
      <c r="DU20" s="4"/>
      <c r="DV20" s="4"/>
      <c r="DW20" s="4"/>
      <c r="DX20" s="4"/>
      <c r="DY20" s="7"/>
      <c r="DZ20" s="7"/>
      <c r="EA20" s="7"/>
      <c r="EB20" s="7"/>
      <c r="EC20" s="7"/>
      <c r="ED20" s="7"/>
      <c r="EE20" s="7"/>
      <c r="EF20" s="7"/>
      <c r="EG20" s="4"/>
      <c r="EH20" s="4"/>
      <c r="EI20" s="4"/>
      <c r="EJ20" s="4"/>
      <c r="EK20" s="4"/>
      <c r="EL20" s="7"/>
      <c r="EM20" s="7"/>
      <c r="EN20" s="7"/>
      <c r="EO20" s="7"/>
      <c r="EP20" s="7"/>
      <c r="EQ20" s="7"/>
      <c r="ER20" s="7"/>
      <c r="ES20" s="7"/>
    </row>
    <row r="21" spans="1:149" ht="15" hidden="1" customHeight="1">
      <c r="A21" s="619"/>
      <c r="B21" s="617"/>
      <c r="C21" s="594"/>
      <c r="D21" s="138"/>
      <c r="E21" s="90">
        <f t="shared" si="2"/>
        <v>0</v>
      </c>
      <c r="F21" s="73">
        <f t="shared" si="3"/>
        <v>0</v>
      </c>
      <c r="G21" s="73">
        <f t="shared" si="4"/>
        <v>0</v>
      </c>
      <c r="H21" s="9">
        <f t="shared" si="5"/>
        <v>0</v>
      </c>
      <c r="I21" s="9"/>
      <c r="J21" s="9"/>
      <c r="K21" s="9"/>
      <c r="L21" s="9"/>
      <c r="M21" s="9"/>
      <c r="N21" s="9">
        <f t="shared" si="6"/>
        <v>0</v>
      </c>
      <c r="O21" s="9"/>
      <c r="P21" s="301" t="e">
        <f t="shared" si="7"/>
        <v>#DIV/0!</v>
      </c>
      <c r="Q21" s="301" t="e">
        <f t="shared" si="8"/>
        <v>#DIV/0!</v>
      </c>
      <c r="R21" s="68">
        <f t="shared" si="9"/>
        <v>0</v>
      </c>
      <c r="S21" s="77"/>
      <c r="T21" s="131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35"/>
      <c r="AT21" s="137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48"/>
      <c r="CG21" s="131"/>
      <c r="CH21" s="19"/>
      <c r="CI21" s="19"/>
      <c r="CJ21" s="19"/>
      <c r="CK21" s="19"/>
      <c r="CL21" s="135"/>
      <c r="CM21" s="137"/>
      <c r="CN21" s="19"/>
      <c r="CO21" s="19"/>
      <c r="CP21" s="19"/>
      <c r="CQ21" s="19"/>
      <c r="CR21" s="19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</row>
    <row r="22" spans="1:149" ht="15" hidden="1" customHeight="1">
      <c r="A22" s="619"/>
      <c r="B22" s="622"/>
      <c r="C22" s="595"/>
      <c r="D22" s="139"/>
      <c r="E22" s="93">
        <f t="shared" si="2"/>
        <v>0</v>
      </c>
      <c r="F22" s="94">
        <f t="shared" si="3"/>
        <v>0</v>
      </c>
      <c r="G22" s="94">
        <f t="shared" si="4"/>
        <v>0</v>
      </c>
      <c r="H22" s="140">
        <f t="shared" si="5"/>
        <v>0</v>
      </c>
      <c r="I22" s="140"/>
      <c r="J22" s="140"/>
      <c r="K22" s="140"/>
      <c r="L22" s="140"/>
      <c r="M22" s="140"/>
      <c r="N22" s="140">
        <f t="shared" si="6"/>
        <v>0</v>
      </c>
      <c r="O22" s="140"/>
      <c r="P22" s="303" t="e">
        <f t="shared" si="7"/>
        <v>#DIV/0!</v>
      </c>
      <c r="Q22" s="303" t="e">
        <f t="shared" si="8"/>
        <v>#DIV/0!</v>
      </c>
      <c r="R22" s="307">
        <f t="shared" si="9"/>
        <v>0</v>
      </c>
      <c r="S22" s="141"/>
      <c r="T22" s="142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9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35"/>
      <c r="AT22" s="144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9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8"/>
      <c r="CG22" s="142"/>
      <c r="CH22" s="143"/>
      <c r="CI22" s="143"/>
      <c r="CJ22" s="143"/>
      <c r="CK22" s="143"/>
      <c r="CL22" s="507"/>
      <c r="CM22" s="144"/>
      <c r="CN22" s="143"/>
      <c r="CO22" s="143"/>
      <c r="CP22" s="143"/>
      <c r="CQ22" s="143"/>
      <c r="CR22" s="143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</row>
    <row r="23" spans="1:149" s="17" customFormat="1" ht="15" thickBot="1">
      <c r="A23" s="620"/>
      <c r="B23" s="317"/>
      <c r="C23" s="104" t="s">
        <v>65</v>
      </c>
      <c r="D23" s="78">
        <f>D9+D18</f>
        <v>390</v>
      </c>
      <c r="E23" s="70">
        <f t="shared" ref="E23:O23" si="10">SUM(E9+E18)</f>
        <v>185</v>
      </c>
      <c r="F23" s="70">
        <f t="shared" si="10"/>
        <v>30</v>
      </c>
      <c r="G23" s="70">
        <f t="shared" si="10"/>
        <v>330</v>
      </c>
      <c r="H23" s="70">
        <f t="shared" si="10"/>
        <v>30</v>
      </c>
      <c r="I23" s="70">
        <f t="shared" si="10"/>
        <v>0</v>
      </c>
      <c r="J23" s="70">
        <f t="shared" si="10"/>
        <v>0</v>
      </c>
      <c r="K23" s="70">
        <f t="shared" si="10"/>
        <v>0</v>
      </c>
      <c r="L23" s="70">
        <f t="shared" si="10"/>
        <v>0</v>
      </c>
      <c r="M23" s="70">
        <f t="shared" si="10"/>
        <v>0</v>
      </c>
      <c r="N23" s="70">
        <f t="shared" si="10"/>
        <v>0</v>
      </c>
      <c r="O23" s="70">
        <f t="shared" si="10"/>
        <v>0</v>
      </c>
      <c r="P23" s="305">
        <f t="shared" si="7"/>
        <v>17</v>
      </c>
      <c r="Q23" s="305">
        <f t="shared" si="8"/>
        <v>8</v>
      </c>
      <c r="R23" s="74">
        <v>25</v>
      </c>
      <c r="S23" s="296">
        <v>3</v>
      </c>
      <c r="T23" s="78">
        <v>7</v>
      </c>
      <c r="U23" s="79">
        <f>U9+U18</f>
        <v>0</v>
      </c>
      <c r="V23" s="79">
        <v>40</v>
      </c>
      <c r="W23" s="79">
        <v>15</v>
      </c>
      <c r="X23" s="79">
        <v>120</v>
      </c>
      <c r="Y23" s="79">
        <f t="shared" ref="Y23:BD23" si="11">Y9+Y18</f>
        <v>0</v>
      </c>
      <c r="Z23" s="79">
        <f t="shared" si="11"/>
        <v>0</v>
      </c>
      <c r="AA23" s="79">
        <f t="shared" si="11"/>
        <v>0</v>
      </c>
      <c r="AB23" s="79">
        <f t="shared" si="11"/>
        <v>0</v>
      </c>
      <c r="AC23" s="79">
        <f t="shared" si="11"/>
        <v>0</v>
      </c>
      <c r="AD23" s="79">
        <f t="shared" si="11"/>
        <v>0</v>
      </c>
      <c r="AE23" s="81">
        <f t="shared" si="11"/>
        <v>0</v>
      </c>
      <c r="AF23" s="82">
        <f t="shared" si="11"/>
        <v>0</v>
      </c>
      <c r="AG23" s="78">
        <f t="shared" si="11"/>
        <v>8</v>
      </c>
      <c r="AH23" s="79">
        <f t="shared" si="11"/>
        <v>0</v>
      </c>
      <c r="AI23" s="79">
        <f t="shared" si="11"/>
        <v>65</v>
      </c>
      <c r="AJ23" s="79">
        <f t="shared" si="11"/>
        <v>15</v>
      </c>
      <c r="AK23" s="79">
        <f t="shared" si="11"/>
        <v>120</v>
      </c>
      <c r="AL23" s="79">
        <f t="shared" si="11"/>
        <v>0</v>
      </c>
      <c r="AM23" s="79">
        <f t="shared" si="11"/>
        <v>0</v>
      </c>
      <c r="AN23" s="79">
        <f t="shared" si="11"/>
        <v>0</v>
      </c>
      <c r="AO23" s="79">
        <f t="shared" si="11"/>
        <v>0</v>
      </c>
      <c r="AP23" s="79">
        <f t="shared" si="11"/>
        <v>0</v>
      </c>
      <c r="AQ23" s="79">
        <f t="shared" si="11"/>
        <v>0</v>
      </c>
      <c r="AR23" s="81">
        <f t="shared" si="11"/>
        <v>0</v>
      </c>
      <c r="AS23" s="84">
        <f t="shared" si="11"/>
        <v>0</v>
      </c>
      <c r="AT23" s="78">
        <f t="shared" si="11"/>
        <v>6</v>
      </c>
      <c r="AU23" s="79">
        <f t="shared" si="11"/>
        <v>0</v>
      </c>
      <c r="AV23" s="79">
        <f t="shared" si="11"/>
        <v>45</v>
      </c>
      <c r="AW23" s="79">
        <f t="shared" si="11"/>
        <v>15</v>
      </c>
      <c r="AX23" s="79">
        <f t="shared" si="11"/>
        <v>90</v>
      </c>
      <c r="AY23" s="79">
        <f t="shared" si="11"/>
        <v>0</v>
      </c>
      <c r="AZ23" s="79">
        <f t="shared" si="11"/>
        <v>0</v>
      </c>
      <c r="BA23" s="79">
        <f t="shared" si="11"/>
        <v>0</v>
      </c>
      <c r="BB23" s="79">
        <f t="shared" si="11"/>
        <v>0</v>
      </c>
      <c r="BC23" s="79">
        <f t="shared" si="11"/>
        <v>0</v>
      </c>
      <c r="BD23" s="79">
        <f t="shared" si="11"/>
        <v>0</v>
      </c>
      <c r="BE23" s="81">
        <f t="shared" ref="BE23:CJ23" si="12">BE9+BE18</f>
        <v>0</v>
      </c>
      <c r="BF23" s="80">
        <f t="shared" si="12"/>
        <v>0</v>
      </c>
      <c r="BG23" s="79">
        <f t="shared" si="12"/>
        <v>4</v>
      </c>
      <c r="BH23" s="79">
        <f t="shared" si="12"/>
        <v>0</v>
      </c>
      <c r="BI23" s="79">
        <f t="shared" si="12"/>
        <v>40</v>
      </c>
      <c r="BJ23" s="79">
        <f t="shared" si="12"/>
        <v>0</v>
      </c>
      <c r="BK23" s="79">
        <f t="shared" si="12"/>
        <v>60</v>
      </c>
      <c r="BL23" s="79">
        <f t="shared" si="12"/>
        <v>0</v>
      </c>
      <c r="BM23" s="79">
        <f t="shared" si="12"/>
        <v>0</v>
      </c>
      <c r="BN23" s="79">
        <f t="shared" si="12"/>
        <v>0</v>
      </c>
      <c r="BO23" s="79">
        <f t="shared" si="12"/>
        <v>0</v>
      </c>
      <c r="BP23" s="79">
        <f t="shared" si="12"/>
        <v>0</v>
      </c>
      <c r="BQ23" s="79">
        <f t="shared" si="12"/>
        <v>0</v>
      </c>
      <c r="BR23" s="81">
        <f t="shared" si="12"/>
        <v>0</v>
      </c>
      <c r="BS23" s="82">
        <f t="shared" si="12"/>
        <v>0</v>
      </c>
      <c r="BT23" s="78">
        <f t="shared" si="12"/>
        <v>0</v>
      </c>
      <c r="BU23" s="79">
        <f t="shared" si="12"/>
        <v>0</v>
      </c>
      <c r="BV23" s="79">
        <f t="shared" si="12"/>
        <v>0</v>
      </c>
      <c r="BW23" s="79">
        <f t="shared" si="12"/>
        <v>0</v>
      </c>
      <c r="BX23" s="79">
        <f t="shared" si="12"/>
        <v>0</v>
      </c>
      <c r="BY23" s="79">
        <f t="shared" si="12"/>
        <v>0</v>
      </c>
      <c r="BZ23" s="79">
        <f t="shared" si="12"/>
        <v>0</v>
      </c>
      <c r="CA23" s="79">
        <f t="shared" si="12"/>
        <v>0</v>
      </c>
      <c r="CB23" s="79">
        <f t="shared" si="12"/>
        <v>0</v>
      </c>
      <c r="CC23" s="79">
        <f t="shared" si="12"/>
        <v>0</v>
      </c>
      <c r="CD23" s="79">
        <f t="shared" si="12"/>
        <v>0</v>
      </c>
      <c r="CE23" s="81">
        <f t="shared" si="12"/>
        <v>0</v>
      </c>
      <c r="CF23" s="82">
        <f t="shared" si="12"/>
        <v>0</v>
      </c>
      <c r="CG23" s="78">
        <f t="shared" si="12"/>
        <v>0</v>
      </c>
      <c r="CH23" s="79">
        <f t="shared" si="12"/>
        <v>0</v>
      </c>
      <c r="CI23" s="79">
        <f t="shared" si="12"/>
        <v>0</v>
      </c>
      <c r="CJ23" s="79">
        <f t="shared" si="12"/>
        <v>0</v>
      </c>
      <c r="CK23" s="79">
        <f t="shared" ref="CK23:CS23" si="13">CK9+CK18</f>
        <v>0</v>
      </c>
      <c r="CL23" s="81">
        <f t="shared" si="13"/>
        <v>0</v>
      </c>
      <c r="CM23" s="80">
        <f t="shared" si="13"/>
        <v>0</v>
      </c>
      <c r="CN23" s="79">
        <f t="shared" si="13"/>
        <v>0</v>
      </c>
      <c r="CO23" s="79">
        <f t="shared" si="13"/>
        <v>0</v>
      </c>
      <c r="CP23" s="79">
        <f t="shared" si="13"/>
        <v>0</v>
      </c>
      <c r="CQ23" s="79">
        <f t="shared" si="13"/>
        <v>0</v>
      </c>
      <c r="CR23" s="81">
        <f t="shared" si="13"/>
        <v>0</v>
      </c>
      <c r="CS23" s="37">
        <f t="shared" si="13"/>
        <v>0</v>
      </c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</row>
    <row r="24" spans="1:149" ht="31.5" customHeight="1">
      <c r="A24" s="623" t="s">
        <v>66</v>
      </c>
      <c r="B24" s="414" t="s">
        <v>67</v>
      </c>
      <c r="C24" s="354" t="s">
        <v>68</v>
      </c>
      <c r="D24" s="293">
        <f t="shared" ref="D24:D42" si="14">SUM(W24,X24,Y24,AJ24,AK24,AL24,AW24,AX24,AY24,BJ24,BK24,BL24,BW24,BX24,BY24,CJ24,CK24,CL24)</f>
        <v>45</v>
      </c>
      <c r="E24" s="294">
        <f t="shared" ref="E24:E42" si="15">SUM(V24,AV24,BV24,CI24,BI24,AI24)</f>
        <v>5</v>
      </c>
      <c r="F24" s="65">
        <f t="shared" ref="F24:F42" si="16">SUM(W24,AJ24,AW24,BJ24,BW24,CJ24)</f>
        <v>15</v>
      </c>
      <c r="G24" s="65">
        <f t="shared" ref="G24:G42" si="17">SUM(X24,AK24,AX24,BK24,BX24,CK24)</f>
        <v>30</v>
      </c>
      <c r="H24" s="134">
        <f t="shared" ref="H24:H42" si="18">SUM(Y24,AL24,AY24,BL24,BY24,CL24)</f>
        <v>0</v>
      </c>
      <c r="I24" s="134"/>
      <c r="J24" s="134"/>
      <c r="K24" s="134"/>
      <c r="L24" s="134"/>
      <c r="M24" s="134"/>
      <c r="N24" s="134">
        <f t="shared" ref="N24:N42" si="19">SUM(AE24,AR24,BE24,BR24,CE24,CR24)</f>
        <v>0</v>
      </c>
      <c r="O24" s="134"/>
      <c r="P24" s="300">
        <f>ROUND(D24/((D24+E24)/R24),1)</f>
        <v>1.8</v>
      </c>
      <c r="Q24" s="300">
        <f>R24-P24</f>
        <v>0.19999999999999996</v>
      </c>
      <c r="R24" s="96">
        <f t="shared" ref="R24:R42" si="20">SUM(T24,AG24,AT24,BG24,BT24,CG24)</f>
        <v>2</v>
      </c>
      <c r="S24" s="146" t="s">
        <v>59</v>
      </c>
      <c r="T24" s="405">
        <v>2</v>
      </c>
      <c r="U24" s="66"/>
      <c r="V24" s="66">
        <v>5</v>
      </c>
      <c r="W24" s="66">
        <v>15</v>
      </c>
      <c r="X24" s="66">
        <v>30</v>
      </c>
      <c r="Y24" s="67"/>
      <c r="Z24" s="44"/>
      <c r="AA24" s="44"/>
      <c r="AB24" s="44"/>
      <c r="AC24" s="44"/>
      <c r="AD24" s="44"/>
      <c r="AE24" s="129"/>
      <c r="AF24" s="137"/>
      <c r="AG24" s="26"/>
      <c r="AH24" s="125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135"/>
      <c r="AT24" s="147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129"/>
      <c r="BF24" s="13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148"/>
      <c r="BT24" s="147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129"/>
      <c r="CF24" s="130"/>
      <c r="CG24" s="147"/>
      <c r="CH24" s="44"/>
      <c r="CI24" s="44"/>
      <c r="CJ24" s="44"/>
      <c r="CK24" s="44"/>
      <c r="CL24" s="129"/>
      <c r="CM24" s="494"/>
      <c r="CN24" s="44"/>
      <c r="CO24" s="44"/>
      <c r="CP24" s="44"/>
      <c r="CQ24" s="44"/>
      <c r="CR24" s="129"/>
      <c r="CS24" s="41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</row>
    <row r="25" spans="1:149" ht="27.75" customHeight="1">
      <c r="A25" s="624"/>
      <c r="B25" s="413" t="s">
        <v>69</v>
      </c>
      <c r="C25" s="354" t="s">
        <v>70</v>
      </c>
      <c r="D25" s="293">
        <f t="shared" si="14"/>
        <v>30</v>
      </c>
      <c r="E25" s="294">
        <f t="shared" si="15"/>
        <v>20</v>
      </c>
      <c r="F25" s="65">
        <f t="shared" si="16"/>
        <v>0</v>
      </c>
      <c r="G25" s="65">
        <f t="shared" si="17"/>
        <v>30</v>
      </c>
      <c r="H25" s="134">
        <f t="shared" si="18"/>
        <v>0</v>
      </c>
      <c r="I25" s="134"/>
      <c r="J25" s="134"/>
      <c r="K25" s="134"/>
      <c r="L25" s="134"/>
      <c r="M25" s="134"/>
      <c r="N25" s="134">
        <f t="shared" si="19"/>
        <v>0</v>
      </c>
      <c r="O25" s="134"/>
      <c r="P25" s="300">
        <f t="shared" ref="P25:P26" si="21">ROUND(D25/((D25+E25)/R25),1)</f>
        <v>1.2</v>
      </c>
      <c r="Q25" s="300">
        <f t="shared" ref="Q25" si="22">R25-P25</f>
        <v>0.8</v>
      </c>
      <c r="R25" s="96">
        <f t="shared" si="20"/>
        <v>2</v>
      </c>
      <c r="S25" s="92" t="s">
        <v>71</v>
      </c>
      <c r="T25" s="98">
        <v>2</v>
      </c>
      <c r="U25" s="482"/>
      <c r="V25" s="65">
        <v>20</v>
      </c>
      <c r="W25" s="481"/>
      <c r="X25" s="65">
        <v>30</v>
      </c>
      <c r="Y25" s="481"/>
      <c r="Z25" s="26"/>
      <c r="AA25" s="26"/>
      <c r="AB25" s="26"/>
      <c r="AC25" s="26"/>
      <c r="AD25" s="26"/>
      <c r="AE25" s="69"/>
      <c r="AF25" s="137"/>
      <c r="AG25" s="26"/>
      <c r="AH25" s="125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135"/>
      <c r="AT25" s="119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69"/>
      <c r="BF25" s="13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148"/>
      <c r="BT25" s="119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69"/>
      <c r="CF25" s="130"/>
      <c r="CG25" s="119"/>
      <c r="CH25" s="26"/>
      <c r="CI25" s="26"/>
      <c r="CJ25" s="26"/>
      <c r="CK25" s="26"/>
      <c r="CL25" s="69"/>
      <c r="CM25" s="497"/>
      <c r="CN25" s="26"/>
      <c r="CO25" s="26"/>
      <c r="CP25" s="26"/>
      <c r="CQ25" s="26"/>
      <c r="CR25" s="69"/>
      <c r="CS25" s="41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</row>
    <row r="26" spans="1:149" ht="18" customHeight="1">
      <c r="A26" s="624"/>
      <c r="B26" s="415" t="s">
        <v>72</v>
      </c>
      <c r="C26" s="354"/>
      <c r="D26" s="149">
        <f t="shared" si="14"/>
        <v>0</v>
      </c>
      <c r="E26" s="102">
        <f t="shared" si="15"/>
        <v>0</v>
      </c>
      <c r="F26" s="73">
        <f t="shared" si="16"/>
        <v>0</v>
      </c>
      <c r="G26" s="73">
        <f t="shared" si="17"/>
        <v>0</v>
      </c>
      <c r="H26" s="9">
        <f t="shared" si="18"/>
        <v>0</v>
      </c>
      <c r="I26" s="9"/>
      <c r="J26" s="9"/>
      <c r="K26" s="9"/>
      <c r="L26" s="9"/>
      <c r="M26" s="9"/>
      <c r="N26" s="134">
        <f t="shared" si="19"/>
        <v>0</v>
      </c>
      <c r="O26" s="9"/>
      <c r="P26" s="300" t="e">
        <f t="shared" si="21"/>
        <v>#DIV/0!</v>
      </c>
      <c r="Q26" s="300"/>
      <c r="R26" s="91">
        <f t="shared" si="20"/>
        <v>0</v>
      </c>
      <c r="S26" s="97" t="s">
        <v>59</v>
      </c>
      <c r="T26" s="131"/>
      <c r="U26" s="19"/>
      <c r="V26" s="19"/>
      <c r="W26" s="4"/>
      <c r="X26" s="4"/>
      <c r="Y26" s="21"/>
      <c r="Z26" s="21"/>
      <c r="AA26" s="21"/>
      <c r="AB26" s="21"/>
      <c r="AC26" s="21"/>
      <c r="AD26" s="21"/>
      <c r="AE26" s="60"/>
      <c r="AF26" s="137"/>
      <c r="AG26" s="21"/>
      <c r="AH26" s="1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135"/>
      <c r="AT26" s="45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60"/>
      <c r="BF26" s="137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148"/>
      <c r="BT26" s="45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60"/>
      <c r="CF26" s="130"/>
      <c r="CG26" s="45"/>
      <c r="CH26" s="21"/>
      <c r="CI26" s="21"/>
      <c r="CJ26" s="21"/>
      <c r="CK26" s="21"/>
      <c r="CL26" s="60"/>
      <c r="CM26" s="361"/>
      <c r="CN26" s="21"/>
      <c r="CO26" s="21"/>
      <c r="CP26" s="21"/>
      <c r="CQ26" s="21"/>
      <c r="CR26" s="60"/>
      <c r="CS26" s="41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</row>
    <row r="27" spans="1:149" ht="15.75" customHeight="1">
      <c r="A27" s="624"/>
      <c r="B27" s="415" t="s">
        <v>73</v>
      </c>
      <c r="C27" s="145" t="s">
        <v>74</v>
      </c>
      <c r="D27" s="149">
        <f t="shared" si="14"/>
        <v>45</v>
      </c>
      <c r="E27" s="102">
        <f t="shared" si="15"/>
        <v>30</v>
      </c>
      <c r="F27" s="73">
        <f t="shared" si="16"/>
        <v>15</v>
      </c>
      <c r="G27" s="73">
        <f t="shared" si="17"/>
        <v>30</v>
      </c>
      <c r="H27" s="9">
        <f t="shared" si="18"/>
        <v>0</v>
      </c>
      <c r="I27" s="9"/>
      <c r="J27" s="9"/>
      <c r="K27" s="9"/>
      <c r="L27" s="9"/>
      <c r="M27" s="9"/>
      <c r="N27" s="9">
        <f t="shared" si="19"/>
        <v>0</v>
      </c>
      <c r="O27" s="9"/>
      <c r="P27" s="300">
        <f t="shared" ref="P27:P43" si="23">ROUND(D27/((D27+E27)/R27),1)</f>
        <v>1.8</v>
      </c>
      <c r="Q27" s="300">
        <f t="shared" ref="Q27:Q43" si="24">R27-P27</f>
        <v>1.2</v>
      </c>
      <c r="R27" s="91">
        <f t="shared" si="20"/>
        <v>3</v>
      </c>
      <c r="S27" s="97" t="s">
        <v>71</v>
      </c>
      <c r="T27" s="131">
        <v>3</v>
      </c>
      <c r="U27" s="19"/>
      <c r="V27" s="19">
        <v>30</v>
      </c>
      <c r="W27" s="19">
        <v>15</v>
      </c>
      <c r="X27" s="19">
        <v>30</v>
      </c>
      <c r="Y27" s="21"/>
      <c r="Z27" s="21"/>
      <c r="AA27" s="21"/>
      <c r="AB27" s="21"/>
      <c r="AC27" s="21"/>
      <c r="AD27" s="21"/>
      <c r="AE27" s="60"/>
      <c r="AF27" s="137"/>
      <c r="AG27" s="21"/>
      <c r="AH27" s="1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135"/>
      <c r="AT27" s="45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60"/>
      <c r="BF27" s="137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148"/>
      <c r="BT27" s="45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60"/>
      <c r="CF27" s="130"/>
      <c r="CG27" s="45"/>
      <c r="CH27" s="21"/>
      <c r="CI27" s="21"/>
      <c r="CJ27" s="21"/>
      <c r="CK27" s="21"/>
      <c r="CL27" s="60"/>
      <c r="CM27" s="361"/>
      <c r="CN27" s="21"/>
      <c r="CO27" s="21"/>
      <c r="CP27" s="21"/>
      <c r="CQ27" s="21"/>
      <c r="CR27" s="60"/>
      <c r="CS27" s="41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</row>
    <row r="28" spans="1:149" ht="15.75" customHeight="1">
      <c r="A28" s="624"/>
      <c r="B28" s="415" t="s">
        <v>75</v>
      </c>
      <c r="C28" s="145" t="s">
        <v>76</v>
      </c>
      <c r="D28" s="149">
        <f t="shared" si="14"/>
        <v>45</v>
      </c>
      <c r="E28" s="102">
        <f t="shared" si="15"/>
        <v>30</v>
      </c>
      <c r="F28" s="73">
        <f t="shared" si="16"/>
        <v>15</v>
      </c>
      <c r="G28" s="73">
        <f t="shared" si="17"/>
        <v>30</v>
      </c>
      <c r="H28" s="9">
        <f t="shared" si="18"/>
        <v>0</v>
      </c>
      <c r="I28" s="9"/>
      <c r="J28" s="9"/>
      <c r="K28" s="9"/>
      <c r="L28" s="9"/>
      <c r="M28" s="9"/>
      <c r="N28" s="9">
        <f t="shared" si="19"/>
        <v>0</v>
      </c>
      <c r="O28" s="9"/>
      <c r="P28" s="300">
        <f t="shared" si="23"/>
        <v>1.8</v>
      </c>
      <c r="Q28" s="300">
        <f t="shared" si="24"/>
        <v>1.2</v>
      </c>
      <c r="R28" s="91">
        <f t="shared" si="20"/>
        <v>3</v>
      </c>
      <c r="S28" s="97" t="s">
        <v>71</v>
      </c>
      <c r="T28" s="162">
        <v>3</v>
      </c>
      <c r="U28" s="9"/>
      <c r="V28" s="9">
        <v>30</v>
      </c>
      <c r="W28" s="73">
        <v>15</v>
      </c>
      <c r="X28" s="9">
        <v>30</v>
      </c>
      <c r="Y28" s="163"/>
      <c r="Z28" s="21"/>
      <c r="AA28" s="21"/>
      <c r="AB28" s="21"/>
      <c r="AC28" s="21"/>
      <c r="AD28" s="21"/>
      <c r="AE28" s="60"/>
      <c r="AF28" s="137"/>
      <c r="AG28" s="21"/>
      <c r="AH28" s="1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135"/>
      <c r="AT28" s="45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60"/>
      <c r="BF28" s="137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148"/>
      <c r="BT28" s="45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60"/>
      <c r="CF28" s="130"/>
      <c r="CG28" s="45"/>
      <c r="CH28" s="21"/>
      <c r="CI28" s="21"/>
      <c r="CJ28" s="21"/>
      <c r="CK28" s="21"/>
      <c r="CL28" s="60"/>
      <c r="CM28" s="361"/>
      <c r="CN28" s="21"/>
      <c r="CO28" s="21"/>
      <c r="CP28" s="21"/>
      <c r="CQ28" s="21"/>
      <c r="CR28" s="60"/>
      <c r="CS28" s="41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</row>
    <row r="29" spans="1:149" ht="46.5" customHeight="1">
      <c r="A29" s="624"/>
      <c r="B29" s="415" t="s">
        <v>77</v>
      </c>
      <c r="C29" s="145" t="s">
        <v>78</v>
      </c>
      <c r="D29" s="149">
        <f t="shared" si="14"/>
        <v>45</v>
      </c>
      <c r="E29" s="102">
        <f t="shared" si="15"/>
        <v>30</v>
      </c>
      <c r="F29" s="73">
        <f t="shared" si="16"/>
        <v>0</v>
      </c>
      <c r="G29" s="73">
        <f t="shared" si="17"/>
        <v>45</v>
      </c>
      <c r="H29" s="9">
        <f t="shared" si="18"/>
        <v>0</v>
      </c>
      <c r="I29" s="9"/>
      <c r="J29" s="9"/>
      <c r="K29" s="9"/>
      <c r="L29" s="9"/>
      <c r="M29" s="9"/>
      <c r="N29" s="9">
        <f t="shared" si="19"/>
        <v>0</v>
      </c>
      <c r="O29" s="9"/>
      <c r="P29" s="300">
        <f t="shared" si="23"/>
        <v>1.8</v>
      </c>
      <c r="Q29" s="300">
        <f t="shared" si="24"/>
        <v>1.2</v>
      </c>
      <c r="R29" s="91">
        <f t="shared" si="20"/>
        <v>3</v>
      </c>
      <c r="S29" s="97" t="s">
        <v>71</v>
      </c>
      <c r="T29" s="45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60"/>
      <c r="AF29" s="137"/>
      <c r="AG29" s="21"/>
      <c r="AH29" s="1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135"/>
      <c r="AT29" s="45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60"/>
      <c r="BF29" s="137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148"/>
      <c r="BT29" s="309">
        <v>3</v>
      </c>
      <c r="BU29" s="73"/>
      <c r="BV29" s="73">
        <v>30</v>
      </c>
      <c r="BW29" s="163"/>
      <c r="BX29" s="73">
        <v>45</v>
      </c>
      <c r="BY29" s="21"/>
      <c r="BZ29" s="21"/>
      <c r="CA29" s="21"/>
      <c r="CB29" s="21"/>
      <c r="CC29" s="21"/>
      <c r="CD29" s="21"/>
      <c r="CE29" s="60"/>
      <c r="CF29" s="130"/>
      <c r="CG29" s="45"/>
      <c r="CH29" s="21"/>
      <c r="CI29" s="21"/>
      <c r="CJ29" s="21"/>
      <c r="CK29" s="21"/>
      <c r="CL29" s="60"/>
      <c r="CM29" s="361"/>
      <c r="CN29" s="21"/>
      <c r="CO29" s="21"/>
      <c r="CP29" s="21"/>
      <c r="CQ29" s="21"/>
      <c r="CR29" s="60"/>
      <c r="CS29" s="41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</row>
    <row r="30" spans="1:149" ht="29">
      <c r="A30" s="624"/>
      <c r="B30" s="415" t="s">
        <v>79</v>
      </c>
      <c r="C30" s="145" t="s">
        <v>80</v>
      </c>
      <c r="D30" s="149">
        <f t="shared" si="14"/>
        <v>30</v>
      </c>
      <c r="E30" s="102">
        <f t="shared" si="15"/>
        <v>20</v>
      </c>
      <c r="F30" s="73">
        <f t="shared" si="16"/>
        <v>0</v>
      </c>
      <c r="G30" s="73">
        <f t="shared" si="17"/>
        <v>30</v>
      </c>
      <c r="H30" s="9">
        <f t="shared" si="18"/>
        <v>0</v>
      </c>
      <c r="I30" s="9"/>
      <c r="J30" s="9"/>
      <c r="K30" s="9"/>
      <c r="L30" s="9"/>
      <c r="M30" s="9"/>
      <c r="N30" s="9">
        <f t="shared" si="19"/>
        <v>0</v>
      </c>
      <c r="O30" s="9"/>
      <c r="P30" s="300">
        <f t="shared" si="23"/>
        <v>1.2</v>
      </c>
      <c r="Q30" s="300">
        <f t="shared" si="24"/>
        <v>0.8</v>
      </c>
      <c r="R30" s="91">
        <f t="shared" si="20"/>
        <v>2</v>
      </c>
      <c r="S30" s="97" t="s">
        <v>71</v>
      </c>
      <c r="T30" s="45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60"/>
      <c r="AF30" s="137"/>
      <c r="AG30" s="21"/>
      <c r="AH30" s="1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135"/>
      <c r="AT30" s="45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60"/>
      <c r="BF30" s="137"/>
      <c r="BG30" s="73">
        <v>2</v>
      </c>
      <c r="BH30" s="73"/>
      <c r="BI30" s="73">
        <v>20</v>
      </c>
      <c r="BJ30" s="163"/>
      <c r="BK30" s="73">
        <v>30</v>
      </c>
      <c r="BL30" s="163"/>
      <c r="BM30" s="21"/>
      <c r="BN30" s="21"/>
      <c r="BO30" s="21"/>
      <c r="BP30" s="21"/>
      <c r="BQ30" s="21"/>
      <c r="BR30" s="21"/>
      <c r="BS30" s="148"/>
      <c r="BT30" s="45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60"/>
      <c r="CF30" s="130"/>
      <c r="CG30" s="45"/>
      <c r="CH30" s="21"/>
      <c r="CI30" s="21"/>
      <c r="CJ30" s="21"/>
      <c r="CK30" s="21"/>
      <c r="CL30" s="60"/>
      <c r="CM30" s="361"/>
      <c r="CN30" s="21"/>
      <c r="CO30" s="21"/>
      <c r="CP30" s="21"/>
      <c r="CQ30" s="21"/>
      <c r="CR30" s="60"/>
      <c r="CS30" s="41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</row>
    <row r="31" spans="1:149" ht="14.5">
      <c r="A31" s="624"/>
      <c r="B31" s="415" t="s">
        <v>81</v>
      </c>
      <c r="C31" s="354" t="s">
        <v>82</v>
      </c>
      <c r="D31" s="149">
        <f t="shared" si="14"/>
        <v>15</v>
      </c>
      <c r="E31" s="102">
        <f t="shared" si="15"/>
        <v>10</v>
      </c>
      <c r="F31" s="73">
        <f t="shared" si="16"/>
        <v>0</v>
      </c>
      <c r="G31" s="73">
        <f t="shared" si="17"/>
        <v>15</v>
      </c>
      <c r="H31" s="9">
        <f t="shared" si="18"/>
        <v>0</v>
      </c>
      <c r="I31" s="9"/>
      <c r="J31" s="9"/>
      <c r="K31" s="9"/>
      <c r="L31" s="9"/>
      <c r="M31" s="9"/>
      <c r="N31" s="9">
        <f t="shared" si="19"/>
        <v>0</v>
      </c>
      <c r="O31" s="9"/>
      <c r="P31" s="300">
        <f t="shared" si="23"/>
        <v>0.6</v>
      </c>
      <c r="Q31" s="300">
        <f t="shared" si="24"/>
        <v>0.4</v>
      </c>
      <c r="R31" s="91">
        <f t="shared" si="20"/>
        <v>1</v>
      </c>
      <c r="S31" s="97" t="s">
        <v>71</v>
      </c>
      <c r="T31" s="131">
        <v>1</v>
      </c>
      <c r="U31" s="19"/>
      <c r="V31" s="19">
        <v>10</v>
      </c>
      <c r="W31" s="21"/>
      <c r="X31" s="4">
        <v>15</v>
      </c>
      <c r="Y31" s="21"/>
      <c r="Z31" s="21"/>
      <c r="AA31" s="21"/>
      <c r="AB31" s="21"/>
      <c r="AC31" s="21"/>
      <c r="AD31" s="21"/>
      <c r="AE31" s="60"/>
      <c r="AF31" s="137"/>
      <c r="AG31" s="21"/>
      <c r="AH31" s="1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135"/>
      <c r="AT31" s="45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60"/>
      <c r="BF31" s="137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148"/>
      <c r="BT31" s="45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60"/>
      <c r="CF31" s="130"/>
      <c r="CG31" s="45"/>
      <c r="CH31" s="21"/>
      <c r="CI31" s="21"/>
      <c r="CJ31" s="21"/>
      <c r="CK31" s="21"/>
      <c r="CL31" s="60"/>
      <c r="CM31" s="361"/>
      <c r="CN31" s="21"/>
      <c r="CO31" s="21"/>
      <c r="CP31" s="21"/>
      <c r="CQ31" s="21"/>
      <c r="CR31" s="60"/>
      <c r="CS31" s="41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</row>
    <row r="32" spans="1:149" ht="14.5">
      <c r="A32" s="624"/>
      <c r="B32" s="415" t="s">
        <v>83</v>
      </c>
      <c r="C32" s="150" t="s">
        <v>84</v>
      </c>
      <c r="D32" s="149">
        <f t="shared" si="14"/>
        <v>30</v>
      </c>
      <c r="E32" s="102">
        <f t="shared" si="15"/>
        <v>45</v>
      </c>
      <c r="F32" s="73">
        <f t="shared" si="16"/>
        <v>0</v>
      </c>
      <c r="G32" s="73">
        <f t="shared" si="17"/>
        <v>30</v>
      </c>
      <c r="H32" s="9">
        <f t="shared" si="18"/>
        <v>0</v>
      </c>
      <c r="I32" s="9"/>
      <c r="J32" s="9"/>
      <c r="K32" s="9"/>
      <c r="L32" s="9"/>
      <c r="M32" s="9"/>
      <c r="N32" s="9">
        <f t="shared" si="19"/>
        <v>0</v>
      </c>
      <c r="O32" s="9"/>
      <c r="P32" s="300">
        <f t="shared" si="23"/>
        <v>1.2</v>
      </c>
      <c r="Q32" s="300">
        <f t="shared" si="24"/>
        <v>1.8</v>
      </c>
      <c r="R32" s="91">
        <f t="shared" si="20"/>
        <v>3</v>
      </c>
      <c r="S32" s="97" t="s">
        <v>71</v>
      </c>
      <c r="T32" s="131">
        <v>3</v>
      </c>
      <c r="U32" s="19"/>
      <c r="V32" s="19">
        <v>45</v>
      </c>
      <c r="W32" s="21"/>
      <c r="X32" s="19">
        <v>30</v>
      </c>
      <c r="Y32" s="21"/>
      <c r="Z32" s="21"/>
      <c r="AA32" s="21"/>
      <c r="AB32" s="21"/>
      <c r="AC32" s="21"/>
      <c r="AD32" s="21"/>
      <c r="AE32" s="60"/>
      <c r="AF32" s="137"/>
      <c r="AG32" s="21"/>
      <c r="AH32" s="1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135"/>
      <c r="AT32" s="45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60"/>
      <c r="BF32" s="137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148"/>
      <c r="BT32" s="45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60"/>
      <c r="CF32" s="130"/>
      <c r="CG32" s="45"/>
      <c r="CH32" s="21"/>
      <c r="CI32" s="21"/>
      <c r="CJ32" s="21"/>
      <c r="CK32" s="21"/>
      <c r="CL32" s="60"/>
      <c r="CM32" s="361"/>
      <c r="CN32" s="21"/>
      <c r="CO32" s="21"/>
      <c r="CP32" s="21"/>
      <c r="CQ32" s="21"/>
      <c r="CR32" s="60"/>
      <c r="CS32" s="41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</row>
    <row r="33" spans="1:149" ht="14.5">
      <c r="A33" s="624"/>
      <c r="B33" s="415" t="s">
        <v>85</v>
      </c>
      <c r="C33" s="150" t="s">
        <v>86</v>
      </c>
      <c r="D33" s="149">
        <f t="shared" si="14"/>
        <v>135</v>
      </c>
      <c r="E33" s="102">
        <f t="shared" si="15"/>
        <v>90</v>
      </c>
      <c r="F33" s="73">
        <f t="shared" si="16"/>
        <v>45</v>
      </c>
      <c r="G33" s="73">
        <f t="shared" si="17"/>
        <v>90</v>
      </c>
      <c r="H33" s="9">
        <f t="shared" si="18"/>
        <v>0</v>
      </c>
      <c r="I33" s="9"/>
      <c r="J33" s="9"/>
      <c r="K33" s="9"/>
      <c r="L33" s="9"/>
      <c r="M33" s="9"/>
      <c r="N33" s="9">
        <f t="shared" si="19"/>
        <v>0</v>
      </c>
      <c r="O33" s="9"/>
      <c r="P33" s="300">
        <f t="shared" si="23"/>
        <v>5.4</v>
      </c>
      <c r="Q33" s="300">
        <f t="shared" si="24"/>
        <v>3.5999999999999996</v>
      </c>
      <c r="R33" s="91">
        <f t="shared" si="20"/>
        <v>9</v>
      </c>
      <c r="S33" s="97" t="s">
        <v>51</v>
      </c>
      <c r="T33" s="45"/>
      <c r="U33" s="19"/>
      <c r="V33" s="21"/>
      <c r="W33" s="21"/>
      <c r="X33" s="21"/>
      <c r="Y33" s="21"/>
      <c r="Z33" s="21"/>
      <c r="AA33" s="21"/>
      <c r="AB33" s="21"/>
      <c r="AC33" s="21"/>
      <c r="AD33" s="21"/>
      <c r="AE33" s="60"/>
      <c r="AF33" s="137"/>
      <c r="AG33" s="19">
        <v>3</v>
      </c>
      <c r="AH33" s="19"/>
      <c r="AI33" s="19">
        <v>30</v>
      </c>
      <c r="AJ33" s="19">
        <v>15</v>
      </c>
      <c r="AK33" s="19">
        <v>30</v>
      </c>
      <c r="AL33" s="21"/>
      <c r="AM33" s="21"/>
      <c r="AN33" s="21"/>
      <c r="AO33" s="21"/>
      <c r="AP33" s="21"/>
      <c r="AQ33" s="21"/>
      <c r="AR33" s="21"/>
      <c r="AS33" s="135"/>
      <c r="AT33" s="131">
        <v>3</v>
      </c>
      <c r="AU33" s="19"/>
      <c r="AV33" s="19">
        <v>30</v>
      </c>
      <c r="AW33" s="19">
        <v>15</v>
      </c>
      <c r="AX33" s="19">
        <v>30</v>
      </c>
      <c r="AY33" s="21"/>
      <c r="AZ33" s="21"/>
      <c r="BA33" s="21"/>
      <c r="BB33" s="21"/>
      <c r="BC33" s="21"/>
      <c r="BD33" s="21"/>
      <c r="BE33" s="60"/>
      <c r="BF33" s="137"/>
      <c r="BG33" s="19">
        <v>3</v>
      </c>
      <c r="BH33" s="19"/>
      <c r="BI33" s="19">
        <v>30</v>
      </c>
      <c r="BJ33" s="19">
        <v>15</v>
      </c>
      <c r="BK33" s="19">
        <v>30</v>
      </c>
      <c r="BL33" s="21"/>
      <c r="BM33" s="21"/>
      <c r="BN33" s="21"/>
      <c r="BO33" s="21"/>
      <c r="BP33" s="21"/>
      <c r="BQ33" s="21"/>
      <c r="BR33" s="21"/>
      <c r="BS33" s="148"/>
      <c r="BT33" s="45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60"/>
      <c r="CF33" s="130"/>
      <c r="CG33" s="45"/>
      <c r="CH33" s="21"/>
      <c r="CI33" s="21"/>
      <c r="CJ33" s="21"/>
      <c r="CK33" s="21"/>
      <c r="CL33" s="60"/>
      <c r="CM33" s="361"/>
      <c r="CN33" s="21"/>
      <c r="CO33" s="21"/>
      <c r="CP33" s="21"/>
      <c r="CQ33" s="21"/>
      <c r="CR33" s="60"/>
      <c r="CS33" s="41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</row>
    <row r="34" spans="1:149" ht="14.5">
      <c r="A34" s="624"/>
      <c r="B34" s="415" t="s">
        <v>87</v>
      </c>
      <c r="C34" s="150" t="s">
        <v>88</v>
      </c>
      <c r="D34" s="149">
        <f t="shared" si="14"/>
        <v>120</v>
      </c>
      <c r="E34" s="102">
        <f t="shared" si="15"/>
        <v>80</v>
      </c>
      <c r="F34" s="73">
        <f t="shared" si="16"/>
        <v>0</v>
      </c>
      <c r="G34" s="73">
        <f t="shared" si="17"/>
        <v>120</v>
      </c>
      <c r="H34" s="9">
        <f t="shared" si="18"/>
        <v>0</v>
      </c>
      <c r="I34" s="9"/>
      <c r="J34" s="9"/>
      <c r="K34" s="9"/>
      <c r="L34" s="9"/>
      <c r="M34" s="9"/>
      <c r="N34" s="9">
        <f t="shared" si="19"/>
        <v>0</v>
      </c>
      <c r="O34" s="9"/>
      <c r="P34" s="300">
        <f t="shared" si="23"/>
        <v>4.8</v>
      </c>
      <c r="Q34" s="300">
        <f t="shared" si="24"/>
        <v>3.2</v>
      </c>
      <c r="R34" s="91">
        <f t="shared" si="20"/>
        <v>8</v>
      </c>
      <c r="S34" s="97" t="s">
        <v>71</v>
      </c>
      <c r="T34" s="45"/>
      <c r="U34" s="19"/>
      <c r="V34" s="21"/>
      <c r="W34" s="21"/>
      <c r="X34" s="21"/>
      <c r="Y34" s="21"/>
      <c r="Z34" s="21"/>
      <c r="AA34" s="21"/>
      <c r="AB34" s="21"/>
      <c r="AC34" s="21"/>
      <c r="AD34" s="21"/>
      <c r="AE34" s="60"/>
      <c r="AF34" s="137"/>
      <c r="AG34" s="4">
        <v>3</v>
      </c>
      <c r="AH34" s="21"/>
      <c r="AI34" s="4">
        <v>30</v>
      </c>
      <c r="AJ34" s="21"/>
      <c r="AK34" s="4">
        <v>45</v>
      </c>
      <c r="AL34" s="21"/>
      <c r="AM34" s="21"/>
      <c r="AN34" s="21"/>
      <c r="AO34" s="21"/>
      <c r="AP34" s="21"/>
      <c r="AQ34" s="21"/>
      <c r="AR34" s="21"/>
      <c r="AS34" s="135"/>
      <c r="AT34" s="131">
        <v>3</v>
      </c>
      <c r="AU34" s="19"/>
      <c r="AV34" s="4">
        <v>30</v>
      </c>
      <c r="AW34" s="21"/>
      <c r="AX34" s="4">
        <v>45</v>
      </c>
      <c r="AY34" s="21"/>
      <c r="AZ34" s="21"/>
      <c r="BA34" s="21"/>
      <c r="BB34" s="21"/>
      <c r="BC34" s="21"/>
      <c r="BD34" s="21"/>
      <c r="BE34" s="60"/>
      <c r="BF34" s="137"/>
      <c r="BG34" s="4">
        <v>2</v>
      </c>
      <c r="BH34" s="4"/>
      <c r="BI34" s="4">
        <v>20</v>
      </c>
      <c r="BJ34" s="21"/>
      <c r="BK34" s="4">
        <v>30</v>
      </c>
      <c r="BL34" s="21"/>
      <c r="BM34" s="21"/>
      <c r="BN34" s="21"/>
      <c r="BO34" s="21"/>
      <c r="BP34" s="21"/>
      <c r="BQ34" s="21"/>
      <c r="BR34" s="21"/>
      <c r="BS34" s="148"/>
      <c r="BT34" s="45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60"/>
      <c r="CF34" s="130"/>
      <c r="CG34" s="45"/>
      <c r="CH34" s="21"/>
      <c r="CI34" s="21"/>
      <c r="CJ34" s="21"/>
      <c r="CK34" s="21"/>
      <c r="CL34" s="60"/>
      <c r="CM34" s="361"/>
      <c r="CN34" s="21"/>
      <c r="CO34" s="21"/>
      <c r="CP34" s="21"/>
      <c r="CQ34" s="21"/>
      <c r="CR34" s="60"/>
      <c r="CS34" s="41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</row>
    <row r="35" spans="1:149" ht="14.5">
      <c r="A35" s="624"/>
      <c r="B35" s="415" t="s">
        <v>89</v>
      </c>
      <c r="C35" s="150" t="s">
        <v>90</v>
      </c>
      <c r="D35" s="149">
        <f t="shared" si="14"/>
        <v>165</v>
      </c>
      <c r="E35" s="102">
        <f t="shared" si="15"/>
        <v>110</v>
      </c>
      <c r="F35" s="73">
        <f t="shared" si="16"/>
        <v>0</v>
      </c>
      <c r="G35" s="73">
        <f t="shared" si="17"/>
        <v>165</v>
      </c>
      <c r="H35" s="9">
        <f t="shared" si="18"/>
        <v>0</v>
      </c>
      <c r="I35" s="9"/>
      <c r="J35" s="9"/>
      <c r="K35" s="9"/>
      <c r="L35" s="9"/>
      <c r="M35" s="9"/>
      <c r="N35" s="9">
        <f t="shared" si="19"/>
        <v>0</v>
      </c>
      <c r="O35" s="9"/>
      <c r="P35" s="300">
        <f t="shared" si="23"/>
        <v>6.6</v>
      </c>
      <c r="Q35" s="300">
        <f t="shared" si="24"/>
        <v>4.4000000000000004</v>
      </c>
      <c r="R35" s="91">
        <f t="shared" si="20"/>
        <v>11</v>
      </c>
      <c r="S35" s="97" t="s">
        <v>71</v>
      </c>
      <c r="T35" s="45"/>
      <c r="U35" s="19"/>
      <c r="V35" s="21"/>
      <c r="W35" s="21"/>
      <c r="X35" s="21"/>
      <c r="Y35" s="21"/>
      <c r="Z35" s="21"/>
      <c r="AA35" s="21"/>
      <c r="AB35" s="21"/>
      <c r="AC35" s="21"/>
      <c r="AD35" s="21"/>
      <c r="AE35" s="60"/>
      <c r="AF35" s="137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135"/>
      <c r="AT35" s="131">
        <v>3</v>
      </c>
      <c r="AU35" s="19"/>
      <c r="AV35" s="19">
        <v>30</v>
      </c>
      <c r="AW35" s="21"/>
      <c r="AX35" s="19">
        <v>45</v>
      </c>
      <c r="AY35" s="21"/>
      <c r="AZ35" s="21"/>
      <c r="BA35" s="21"/>
      <c r="BB35" s="21"/>
      <c r="BC35" s="21"/>
      <c r="BD35" s="21"/>
      <c r="BE35" s="60"/>
      <c r="BF35" s="137"/>
      <c r="BG35" s="19">
        <v>2</v>
      </c>
      <c r="BH35" s="19"/>
      <c r="BI35" s="19">
        <v>20</v>
      </c>
      <c r="BJ35" s="21"/>
      <c r="BK35" s="19">
        <v>30</v>
      </c>
      <c r="BL35" s="21"/>
      <c r="BM35" s="21"/>
      <c r="BN35" s="21"/>
      <c r="BO35" s="21"/>
      <c r="BP35" s="21"/>
      <c r="BQ35" s="21"/>
      <c r="BR35" s="21"/>
      <c r="BS35" s="148"/>
      <c r="BT35" s="31">
        <v>3</v>
      </c>
      <c r="BU35" s="4"/>
      <c r="BV35" s="4">
        <v>30</v>
      </c>
      <c r="BW35" s="21"/>
      <c r="BX35" s="4">
        <v>45</v>
      </c>
      <c r="BY35" s="21"/>
      <c r="BZ35" s="21"/>
      <c r="CA35" s="21"/>
      <c r="CB35" s="21"/>
      <c r="CC35" s="21"/>
      <c r="CD35" s="21"/>
      <c r="CE35" s="60"/>
      <c r="CF35" s="130"/>
      <c r="CG35" s="31">
        <v>3</v>
      </c>
      <c r="CH35" s="4"/>
      <c r="CI35" s="4">
        <v>30</v>
      </c>
      <c r="CJ35" s="21"/>
      <c r="CK35" s="4">
        <v>45</v>
      </c>
      <c r="CL35" s="60"/>
      <c r="CM35" s="361"/>
      <c r="CN35" s="21"/>
      <c r="CO35" s="21"/>
      <c r="CP35" s="21"/>
      <c r="CQ35" s="21"/>
      <c r="CR35" s="60"/>
      <c r="CS35" s="41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</row>
    <row r="36" spans="1:149" ht="14.5">
      <c r="A36" s="624"/>
      <c r="B36" s="415" t="s">
        <v>91</v>
      </c>
      <c r="C36" s="150" t="s">
        <v>92</v>
      </c>
      <c r="D36" s="149">
        <f t="shared" si="14"/>
        <v>180</v>
      </c>
      <c r="E36" s="102">
        <f t="shared" si="15"/>
        <v>120</v>
      </c>
      <c r="F36" s="73">
        <f t="shared" si="16"/>
        <v>0</v>
      </c>
      <c r="G36" s="73">
        <f t="shared" si="17"/>
        <v>180</v>
      </c>
      <c r="H36" s="9">
        <f t="shared" si="18"/>
        <v>0</v>
      </c>
      <c r="I36" s="9"/>
      <c r="J36" s="9"/>
      <c r="K36" s="9"/>
      <c r="L36" s="9"/>
      <c r="M36" s="9"/>
      <c r="N36" s="9">
        <f t="shared" si="19"/>
        <v>0</v>
      </c>
      <c r="O36" s="9"/>
      <c r="P36" s="300">
        <f t="shared" si="23"/>
        <v>7.2</v>
      </c>
      <c r="Q36" s="300">
        <f t="shared" si="24"/>
        <v>4.8</v>
      </c>
      <c r="R36" s="91">
        <f t="shared" si="20"/>
        <v>12</v>
      </c>
      <c r="S36" s="97" t="s">
        <v>71</v>
      </c>
      <c r="T36" s="45"/>
      <c r="U36" s="19"/>
      <c r="V36" s="21"/>
      <c r="W36" s="21"/>
      <c r="X36" s="21"/>
      <c r="Y36" s="21"/>
      <c r="Z36" s="21"/>
      <c r="AA36" s="21"/>
      <c r="AB36" s="21"/>
      <c r="AC36" s="21"/>
      <c r="AD36" s="21"/>
      <c r="AE36" s="60"/>
      <c r="AF36" s="137"/>
      <c r="AG36" s="4">
        <v>2</v>
      </c>
      <c r="AH36" s="4"/>
      <c r="AI36" s="4">
        <v>20</v>
      </c>
      <c r="AJ36" s="21"/>
      <c r="AK36" s="4">
        <v>30</v>
      </c>
      <c r="AL36" s="21"/>
      <c r="AM36" s="21"/>
      <c r="AN36" s="21"/>
      <c r="AO36" s="21"/>
      <c r="AP36" s="21"/>
      <c r="AQ36" s="21"/>
      <c r="AR36" s="21"/>
      <c r="AS36" s="135"/>
      <c r="AT36" s="31">
        <v>2</v>
      </c>
      <c r="AU36" s="4"/>
      <c r="AV36" s="4">
        <v>20</v>
      </c>
      <c r="AW36" s="21"/>
      <c r="AX36" s="4">
        <v>30</v>
      </c>
      <c r="AY36" s="21"/>
      <c r="AZ36" s="21"/>
      <c r="BA36" s="21"/>
      <c r="BB36" s="21"/>
      <c r="BC36" s="21"/>
      <c r="BD36" s="21"/>
      <c r="BE36" s="60"/>
      <c r="BF36" s="137"/>
      <c r="BG36" s="19">
        <v>2</v>
      </c>
      <c r="BH36" s="19"/>
      <c r="BI36" s="19">
        <v>20</v>
      </c>
      <c r="BJ36" s="21"/>
      <c r="BK36" s="19">
        <v>30</v>
      </c>
      <c r="BL36" s="21"/>
      <c r="BM36" s="21"/>
      <c r="BN36" s="21"/>
      <c r="BO36" s="21"/>
      <c r="BP36" s="21"/>
      <c r="BQ36" s="21"/>
      <c r="BR36" s="21"/>
      <c r="BS36" s="148"/>
      <c r="BT36" s="31">
        <v>3</v>
      </c>
      <c r="BU36" s="4"/>
      <c r="BV36" s="4">
        <v>30</v>
      </c>
      <c r="BW36" s="21"/>
      <c r="BX36" s="4">
        <v>45</v>
      </c>
      <c r="BY36" s="21"/>
      <c r="BZ36" s="21"/>
      <c r="CA36" s="21"/>
      <c r="CB36" s="21"/>
      <c r="CC36" s="21"/>
      <c r="CD36" s="21"/>
      <c r="CE36" s="60"/>
      <c r="CF36" s="130"/>
      <c r="CG36" s="31">
        <v>3</v>
      </c>
      <c r="CH36" s="4"/>
      <c r="CI36" s="4">
        <v>30</v>
      </c>
      <c r="CJ36" s="21"/>
      <c r="CK36" s="4">
        <v>45</v>
      </c>
      <c r="CL36" s="60"/>
      <c r="CM36" s="361"/>
      <c r="CN36" s="21"/>
      <c r="CO36" s="21"/>
      <c r="CP36" s="21"/>
      <c r="CQ36" s="21"/>
      <c r="CR36" s="60"/>
      <c r="CS36" s="41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</row>
    <row r="37" spans="1:149" ht="14.5">
      <c r="A37" s="624"/>
      <c r="B37" s="415" t="s">
        <v>93</v>
      </c>
      <c r="C37" s="150" t="s">
        <v>94</v>
      </c>
      <c r="D37" s="149">
        <f t="shared" si="14"/>
        <v>75</v>
      </c>
      <c r="E37" s="102">
        <f t="shared" si="15"/>
        <v>50</v>
      </c>
      <c r="F37" s="73">
        <f t="shared" si="16"/>
        <v>0</v>
      </c>
      <c r="G37" s="73">
        <f t="shared" si="17"/>
        <v>75</v>
      </c>
      <c r="H37" s="9">
        <f t="shared" si="18"/>
        <v>0</v>
      </c>
      <c r="I37" s="9"/>
      <c r="J37" s="9"/>
      <c r="K37" s="9"/>
      <c r="L37" s="9"/>
      <c r="M37" s="9"/>
      <c r="N37" s="9">
        <f t="shared" si="19"/>
        <v>0</v>
      </c>
      <c r="O37" s="9"/>
      <c r="P37" s="300">
        <f t="shared" si="23"/>
        <v>3</v>
      </c>
      <c r="Q37" s="300">
        <f t="shared" si="24"/>
        <v>2</v>
      </c>
      <c r="R37" s="91">
        <f t="shared" si="20"/>
        <v>5</v>
      </c>
      <c r="S37" s="97" t="s">
        <v>71</v>
      </c>
      <c r="T37" s="45"/>
      <c r="U37" s="19"/>
      <c r="V37" s="21"/>
      <c r="W37" s="21"/>
      <c r="X37" s="21"/>
      <c r="Y37" s="21"/>
      <c r="Z37" s="21"/>
      <c r="AA37" s="21"/>
      <c r="AB37" s="21"/>
      <c r="AC37" s="21"/>
      <c r="AD37" s="21"/>
      <c r="AE37" s="60"/>
      <c r="AF37" s="137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135"/>
      <c r="AT37" s="45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60"/>
      <c r="BF37" s="137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148"/>
      <c r="BT37" s="31">
        <v>2</v>
      </c>
      <c r="BU37" s="4"/>
      <c r="BV37" s="4">
        <v>20</v>
      </c>
      <c r="BW37" s="21"/>
      <c r="BX37" s="4">
        <v>30</v>
      </c>
      <c r="BY37" s="21"/>
      <c r="BZ37" s="21"/>
      <c r="CA37" s="21"/>
      <c r="CB37" s="21"/>
      <c r="CC37" s="21"/>
      <c r="CD37" s="21"/>
      <c r="CE37" s="60"/>
      <c r="CF37" s="130"/>
      <c r="CG37" s="31">
        <v>3</v>
      </c>
      <c r="CH37" s="4"/>
      <c r="CI37" s="4">
        <v>30</v>
      </c>
      <c r="CJ37" s="21"/>
      <c r="CK37" s="4">
        <v>45</v>
      </c>
      <c r="CL37" s="60"/>
      <c r="CM37" s="361"/>
      <c r="CN37" s="21"/>
      <c r="CO37" s="21"/>
      <c r="CP37" s="21"/>
      <c r="CQ37" s="21"/>
      <c r="CR37" s="60"/>
      <c r="CS37" s="41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</row>
    <row r="38" spans="1:149" ht="14.5">
      <c r="A38" s="624"/>
      <c r="B38" s="415" t="s">
        <v>95</v>
      </c>
      <c r="C38" s="150" t="s">
        <v>96</v>
      </c>
      <c r="D38" s="149">
        <f t="shared" si="14"/>
        <v>75</v>
      </c>
      <c r="E38" s="102">
        <f t="shared" si="15"/>
        <v>50</v>
      </c>
      <c r="F38" s="73">
        <f t="shared" si="16"/>
        <v>0</v>
      </c>
      <c r="G38" s="73">
        <f t="shared" si="17"/>
        <v>75</v>
      </c>
      <c r="H38" s="9">
        <f t="shared" si="18"/>
        <v>0</v>
      </c>
      <c r="I38" s="9"/>
      <c r="J38" s="9"/>
      <c r="K38" s="9"/>
      <c r="L38" s="9"/>
      <c r="M38" s="9"/>
      <c r="N38" s="9">
        <f t="shared" si="19"/>
        <v>0</v>
      </c>
      <c r="O38" s="9"/>
      <c r="P38" s="300">
        <f t="shared" si="23"/>
        <v>3</v>
      </c>
      <c r="Q38" s="300">
        <f t="shared" si="24"/>
        <v>2</v>
      </c>
      <c r="R38" s="91">
        <f t="shared" si="20"/>
        <v>5</v>
      </c>
      <c r="S38" s="97" t="s">
        <v>71</v>
      </c>
      <c r="T38" s="45"/>
      <c r="U38" s="19"/>
      <c r="V38" s="21"/>
      <c r="W38" s="21"/>
      <c r="X38" s="21"/>
      <c r="Y38" s="21"/>
      <c r="Z38" s="21"/>
      <c r="AA38" s="21"/>
      <c r="AB38" s="21"/>
      <c r="AC38" s="21"/>
      <c r="AD38" s="21"/>
      <c r="AE38" s="60"/>
      <c r="AF38" s="13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135"/>
      <c r="AT38" s="45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60"/>
      <c r="BF38" s="137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148"/>
      <c r="BT38" s="31">
        <v>2</v>
      </c>
      <c r="BU38" s="4"/>
      <c r="BV38" s="4">
        <v>20</v>
      </c>
      <c r="BW38" s="21"/>
      <c r="BX38" s="4">
        <v>30</v>
      </c>
      <c r="BY38" s="21"/>
      <c r="BZ38" s="21"/>
      <c r="CA38" s="21"/>
      <c r="CB38" s="21"/>
      <c r="CC38" s="21"/>
      <c r="CD38" s="21"/>
      <c r="CE38" s="60"/>
      <c r="CF38" s="130"/>
      <c r="CG38" s="31">
        <v>3</v>
      </c>
      <c r="CH38" s="4"/>
      <c r="CI38" s="4">
        <v>30</v>
      </c>
      <c r="CJ38" s="21"/>
      <c r="CK38" s="4">
        <v>45</v>
      </c>
      <c r="CL38" s="60"/>
      <c r="CM38" s="361"/>
      <c r="CN38" s="21"/>
      <c r="CO38" s="21"/>
      <c r="CP38" s="21"/>
      <c r="CQ38" s="21"/>
      <c r="CR38" s="60"/>
      <c r="CS38" s="41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</row>
    <row r="39" spans="1:149" ht="14.5">
      <c r="A39" s="624"/>
      <c r="B39" s="415" t="s">
        <v>97</v>
      </c>
      <c r="C39" s="151" t="s">
        <v>98</v>
      </c>
      <c r="D39" s="149">
        <f t="shared" si="14"/>
        <v>105</v>
      </c>
      <c r="E39" s="102">
        <f t="shared" si="15"/>
        <v>70</v>
      </c>
      <c r="F39" s="73">
        <f t="shared" si="16"/>
        <v>45</v>
      </c>
      <c r="G39" s="73">
        <f t="shared" si="17"/>
        <v>45</v>
      </c>
      <c r="H39" s="9">
        <f t="shared" si="18"/>
        <v>15</v>
      </c>
      <c r="I39" s="9"/>
      <c r="J39" s="9"/>
      <c r="K39" s="9"/>
      <c r="L39" s="9"/>
      <c r="M39" s="9"/>
      <c r="N39" s="9">
        <f t="shared" si="19"/>
        <v>0</v>
      </c>
      <c r="O39" s="9"/>
      <c r="P39" s="300">
        <f t="shared" si="23"/>
        <v>4.2</v>
      </c>
      <c r="Q39" s="300">
        <f t="shared" si="24"/>
        <v>2.8</v>
      </c>
      <c r="R39" s="91">
        <f t="shared" si="20"/>
        <v>7</v>
      </c>
      <c r="S39" s="97" t="s">
        <v>62</v>
      </c>
      <c r="T39" s="45"/>
      <c r="U39" s="19"/>
      <c r="V39" s="21"/>
      <c r="W39" s="21"/>
      <c r="X39" s="21"/>
      <c r="Y39" s="21"/>
      <c r="Z39" s="21"/>
      <c r="AA39" s="21"/>
      <c r="AB39" s="21"/>
      <c r="AC39" s="21"/>
      <c r="AD39" s="21"/>
      <c r="AE39" s="60"/>
      <c r="AF39" s="137"/>
      <c r="AG39" s="19">
        <v>5</v>
      </c>
      <c r="AH39" s="19"/>
      <c r="AI39" s="19">
        <v>50</v>
      </c>
      <c r="AJ39" s="19">
        <v>30</v>
      </c>
      <c r="AK39" s="19">
        <v>45</v>
      </c>
      <c r="AL39" s="21"/>
      <c r="AM39" s="21"/>
      <c r="AN39" s="21"/>
      <c r="AO39" s="21"/>
      <c r="AP39" s="21"/>
      <c r="AQ39" s="21"/>
      <c r="AR39" s="21"/>
      <c r="AS39" s="135"/>
      <c r="AT39" s="131">
        <v>2</v>
      </c>
      <c r="AU39" s="19"/>
      <c r="AV39" s="19">
        <v>20</v>
      </c>
      <c r="AW39" s="19">
        <v>15</v>
      </c>
      <c r="AX39" s="21"/>
      <c r="AY39" s="4">
        <v>15</v>
      </c>
      <c r="AZ39" s="21"/>
      <c r="BA39" s="21"/>
      <c r="BB39" s="21"/>
      <c r="BC39" s="21"/>
      <c r="BD39" s="21"/>
      <c r="BE39" s="60"/>
      <c r="BF39" s="137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148"/>
      <c r="BT39" s="45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60"/>
      <c r="CF39" s="130"/>
      <c r="CG39" s="45"/>
      <c r="CH39" s="21"/>
      <c r="CI39" s="21"/>
      <c r="CJ39" s="21"/>
      <c r="CK39" s="21"/>
      <c r="CL39" s="60"/>
      <c r="CM39" s="361"/>
      <c r="CN39" s="21"/>
      <c r="CO39" s="21"/>
      <c r="CP39" s="21"/>
      <c r="CQ39" s="21"/>
      <c r="CR39" s="60"/>
      <c r="CS39" s="41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</row>
    <row r="40" spans="1:149" ht="14.5">
      <c r="A40" s="624"/>
      <c r="B40" s="415" t="s">
        <v>99</v>
      </c>
      <c r="C40" s="151"/>
      <c r="D40" s="149">
        <f t="shared" si="14"/>
        <v>90</v>
      </c>
      <c r="E40" s="102">
        <f t="shared" si="15"/>
        <v>35</v>
      </c>
      <c r="F40" s="73">
        <f t="shared" si="16"/>
        <v>30</v>
      </c>
      <c r="G40" s="73">
        <f t="shared" si="17"/>
        <v>30</v>
      </c>
      <c r="H40" s="9">
        <f t="shared" si="18"/>
        <v>30</v>
      </c>
      <c r="I40" s="9"/>
      <c r="J40" s="9"/>
      <c r="K40" s="9"/>
      <c r="L40" s="9"/>
      <c r="M40" s="9"/>
      <c r="N40" s="9">
        <f t="shared" si="19"/>
        <v>0</v>
      </c>
      <c r="O40" s="9"/>
      <c r="P40" s="300">
        <f t="shared" si="23"/>
        <v>3.6</v>
      </c>
      <c r="Q40" s="300">
        <f t="shared" si="24"/>
        <v>1.4</v>
      </c>
      <c r="R40" s="91">
        <f t="shared" si="20"/>
        <v>5</v>
      </c>
      <c r="S40" s="97" t="s">
        <v>62</v>
      </c>
      <c r="T40" s="45"/>
      <c r="U40" s="19"/>
      <c r="V40" s="21"/>
      <c r="W40" s="21"/>
      <c r="X40" s="21"/>
      <c r="Y40" s="21"/>
      <c r="Z40" s="21"/>
      <c r="AA40" s="21"/>
      <c r="AB40" s="21"/>
      <c r="AC40" s="21"/>
      <c r="AD40" s="21"/>
      <c r="AE40" s="60"/>
      <c r="AF40" s="137"/>
      <c r="AG40" s="19">
        <v>3</v>
      </c>
      <c r="AH40" s="19"/>
      <c r="AI40" s="19">
        <v>30</v>
      </c>
      <c r="AJ40" s="19">
        <v>15</v>
      </c>
      <c r="AK40" s="19">
        <v>30</v>
      </c>
      <c r="AL40" s="21"/>
      <c r="AM40" s="21"/>
      <c r="AN40" s="21"/>
      <c r="AO40" s="21"/>
      <c r="AP40" s="21"/>
      <c r="AQ40" s="21"/>
      <c r="AR40" s="21"/>
      <c r="AS40" s="135"/>
      <c r="AT40" s="131">
        <v>2</v>
      </c>
      <c r="AU40" s="19"/>
      <c r="AV40" s="19">
        <v>5</v>
      </c>
      <c r="AW40" s="19">
        <v>15</v>
      </c>
      <c r="AX40" s="21"/>
      <c r="AY40" s="4">
        <v>30</v>
      </c>
      <c r="AZ40" s="21"/>
      <c r="BA40" s="21"/>
      <c r="BB40" s="21"/>
      <c r="BC40" s="21"/>
      <c r="BD40" s="21"/>
      <c r="BE40" s="60"/>
      <c r="BF40" s="137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148"/>
      <c r="BT40" s="45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60"/>
      <c r="CF40" s="130"/>
      <c r="CG40" s="45"/>
      <c r="CH40" s="21"/>
      <c r="CI40" s="21"/>
      <c r="CJ40" s="21"/>
      <c r="CK40" s="21"/>
      <c r="CL40" s="60"/>
      <c r="CM40" s="361"/>
      <c r="CN40" s="21"/>
      <c r="CO40" s="21"/>
      <c r="CP40" s="21"/>
      <c r="CQ40" s="21"/>
      <c r="CR40" s="60"/>
      <c r="CS40" s="41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</row>
    <row r="41" spans="1:149" ht="15" customHeight="1">
      <c r="A41" s="624"/>
      <c r="B41" s="415" t="s">
        <v>100</v>
      </c>
      <c r="C41" s="151" t="s">
        <v>101</v>
      </c>
      <c r="D41" s="149">
        <f t="shared" si="14"/>
        <v>30</v>
      </c>
      <c r="E41" s="102">
        <f t="shared" si="15"/>
        <v>20</v>
      </c>
      <c r="F41" s="73">
        <f t="shared" si="16"/>
        <v>15</v>
      </c>
      <c r="G41" s="73">
        <f t="shared" si="17"/>
        <v>15</v>
      </c>
      <c r="H41" s="9">
        <f t="shared" si="18"/>
        <v>0</v>
      </c>
      <c r="I41" s="9"/>
      <c r="J41" s="9"/>
      <c r="K41" s="9"/>
      <c r="L41" s="9"/>
      <c r="M41" s="9"/>
      <c r="N41" s="9">
        <f t="shared" si="19"/>
        <v>0</v>
      </c>
      <c r="O41" s="9"/>
      <c r="P41" s="300">
        <f t="shared" si="23"/>
        <v>1.2</v>
      </c>
      <c r="Q41" s="300">
        <f t="shared" si="24"/>
        <v>0.8</v>
      </c>
      <c r="R41" s="91">
        <f t="shared" si="20"/>
        <v>2</v>
      </c>
      <c r="S41" s="97" t="s">
        <v>71</v>
      </c>
      <c r="T41" s="45"/>
      <c r="U41" s="19"/>
      <c r="V41" s="21"/>
      <c r="W41" s="21"/>
      <c r="X41" s="21"/>
      <c r="Y41" s="21"/>
      <c r="Z41" s="21"/>
      <c r="AA41" s="21"/>
      <c r="AB41" s="21"/>
      <c r="AC41" s="21"/>
      <c r="AD41" s="21"/>
      <c r="AE41" s="60"/>
      <c r="AF41" s="137"/>
      <c r="AG41" s="21"/>
      <c r="AH41" s="19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135"/>
      <c r="AT41" s="45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60"/>
      <c r="BF41" s="137"/>
      <c r="BG41" s="9">
        <v>2</v>
      </c>
      <c r="BH41" s="9"/>
      <c r="BI41" s="9">
        <v>20</v>
      </c>
      <c r="BJ41" s="9">
        <v>15</v>
      </c>
      <c r="BK41" s="9">
        <v>15</v>
      </c>
      <c r="BL41" s="21"/>
      <c r="BM41" s="21"/>
      <c r="BN41" s="21"/>
      <c r="BO41" s="21"/>
      <c r="BP41" s="21"/>
      <c r="BQ41" s="21"/>
      <c r="BR41" s="21"/>
      <c r="BS41" s="148"/>
      <c r="BT41" s="45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60"/>
      <c r="CF41" s="130"/>
      <c r="CG41" s="45"/>
      <c r="CH41" s="21"/>
      <c r="CI41" s="21"/>
      <c r="CJ41" s="21"/>
      <c r="CK41" s="21"/>
      <c r="CL41" s="60"/>
      <c r="CM41" s="361"/>
      <c r="CN41" s="21"/>
      <c r="CO41" s="21"/>
      <c r="CP41" s="21"/>
      <c r="CQ41" s="21"/>
      <c r="CR41" s="60"/>
      <c r="CS41" s="41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</row>
    <row r="42" spans="1:149" s="17" customFormat="1" ht="15" thickBot="1">
      <c r="A42" s="624"/>
      <c r="B42" s="465" t="s">
        <v>102</v>
      </c>
      <c r="C42" s="152" t="s">
        <v>103</v>
      </c>
      <c r="D42" s="306">
        <f t="shared" si="14"/>
        <v>30</v>
      </c>
      <c r="E42" s="103">
        <f t="shared" si="15"/>
        <v>270</v>
      </c>
      <c r="F42" s="94">
        <f t="shared" si="16"/>
        <v>0</v>
      </c>
      <c r="G42" s="94">
        <f t="shared" si="17"/>
        <v>30</v>
      </c>
      <c r="H42" s="140">
        <f t="shared" si="18"/>
        <v>0</v>
      </c>
      <c r="I42" s="94"/>
      <c r="J42" s="94"/>
      <c r="K42" s="94"/>
      <c r="L42" s="94"/>
      <c r="M42" s="94"/>
      <c r="N42" s="140">
        <f t="shared" si="19"/>
        <v>0</v>
      </c>
      <c r="O42" s="94"/>
      <c r="P42" s="300">
        <f t="shared" si="23"/>
        <v>1.2</v>
      </c>
      <c r="Q42" s="300">
        <f t="shared" si="24"/>
        <v>10.8</v>
      </c>
      <c r="R42" s="95">
        <f t="shared" si="20"/>
        <v>12</v>
      </c>
      <c r="S42" s="153" t="s">
        <v>71</v>
      </c>
      <c r="T42" s="54"/>
      <c r="U42" s="34"/>
      <c r="V42" s="55"/>
      <c r="W42" s="55"/>
      <c r="X42" s="55"/>
      <c r="Y42" s="55"/>
      <c r="Z42" s="55"/>
      <c r="AA42" s="55"/>
      <c r="AB42" s="55"/>
      <c r="AC42" s="55"/>
      <c r="AD42" s="55"/>
      <c r="AE42" s="132"/>
      <c r="AF42" s="36"/>
      <c r="AG42" s="154"/>
      <c r="AH42" s="155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6"/>
      <c r="AT42" s="54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132"/>
      <c r="BF42" s="36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7"/>
      <c r="BT42" s="33">
        <v>2</v>
      </c>
      <c r="BU42" s="34"/>
      <c r="BV42" s="34">
        <v>35</v>
      </c>
      <c r="BW42" s="55"/>
      <c r="BX42" s="34">
        <v>15</v>
      </c>
      <c r="BY42" s="55"/>
      <c r="BZ42" s="55"/>
      <c r="CA42" s="55"/>
      <c r="CB42" s="55"/>
      <c r="CC42" s="55"/>
      <c r="CD42" s="55"/>
      <c r="CE42" s="132"/>
      <c r="CF42" s="158"/>
      <c r="CG42" s="33">
        <v>10</v>
      </c>
      <c r="CH42" s="34"/>
      <c r="CI42" s="34">
        <v>235</v>
      </c>
      <c r="CJ42" s="55"/>
      <c r="CK42" s="34">
        <v>15</v>
      </c>
      <c r="CL42" s="132"/>
      <c r="CM42" s="498"/>
      <c r="CN42" s="34"/>
      <c r="CO42" s="34"/>
      <c r="CP42" s="34"/>
      <c r="CQ42" s="34"/>
      <c r="CR42" s="132"/>
      <c r="CS42" s="53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</row>
    <row r="43" spans="1:149" s="17" customFormat="1" ht="15" thickBot="1">
      <c r="A43" s="625"/>
      <c r="B43" s="492"/>
      <c r="C43" s="59" t="s">
        <v>65</v>
      </c>
      <c r="D43" s="75">
        <f t="shared" ref="D43:O43" si="25">SUM(D24:D42)</f>
        <v>1290</v>
      </c>
      <c r="E43" s="70">
        <f t="shared" si="25"/>
        <v>1085</v>
      </c>
      <c r="F43" s="70">
        <f t="shared" si="25"/>
        <v>180</v>
      </c>
      <c r="G43" s="70">
        <f t="shared" si="25"/>
        <v>1065</v>
      </c>
      <c r="H43" s="70">
        <f t="shared" si="25"/>
        <v>45</v>
      </c>
      <c r="I43" s="70">
        <f t="shared" si="25"/>
        <v>0</v>
      </c>
      <c r="J43" s="70">
        <f t="shared" si="25"/>
        <v>0</v>
      </c>
      <c r="K43" s="70">
        <f t="shared" si="25"/>
        <v>0</v>
      </c>
      <c r="L43" s="70">
        <f t="shared" si="25"/>
        <v>0</v>
      </c>
      <c r="M43" s="70">
        <f t="shared" si="25"/>
        <v>0</v>
      </c>
      <c r="N43" s="70">
        <f t="shared" si="25"/>
        <v>0</v>
      </c>
      <c r="O43" s="70">
        <f t="shared" si="25"/>
        <v>0</v>
      </c>
      <c r="P43" s="305">
        <f t="shared" si="23"/>
        <v>51.6</v>
      </c>
      <c r="Q43" s="305">
        <f t="shared" si="24"/>
        <v>43.4</v>
      </c>
      <c r="R43" s="74">
        <f>SUM(R24:R42)</f>
        <v>95</v>
      </c>
      <c r="S43" s="297">
        <v>5</v>
      </c>
      <c r="T43" s="109">
        <f t="shared" ref="T43:AY43" si="26">SUM(T24:T42)</f>
        <v>14</v>
      </c>
      <c r="U43" s="110">
        <f t="shared" si="26"/>
        <v>0</v>
      </c>
      <c r="V43" s="110">
        <f t="shared" si="26"/>
        <v>140</v>
      </c>
      <c r="W43" s="110">
        <f t="shared" si="26"/>
        <v>45</v>
      </c>
      <c r="X43" s="110">
        <f t="shared" si="26"/>
        <v>165</v>
      </c>
      <c r="Y43" s="110">
        <f t="shared" si="26"/>
        <v>0</v>
      </c>
      <c r="Z43" s="110">
        <f t="shared" si="26"/>
        <v>0</v>
      </c>
      <c r="AA43" s="110">
        <f t="shared" si="26"/>
        <v>0</v>
      </c>
      <c r="AB43" s="110">
        <f t="shared" si="26"/>
        <v>0</v>
      </c>
      <c r="AC43" s="110">
        <f t="shared" si="26"/>
        <v>0</v>
      </c>
      <c r="AD43" s="110">
        <f t="shared" si="26"/>
        <v>0</v>
      </c>
      <c r="AE43" s="111">
        <f t="shared" si="26"/>
        <v>0</v>
      </c>
      <c r="AF43" s="112">
        <f t="shared" si="26"/>
        <v>0</v>
      </c>
      <c r="AG43" s="109">
        <f t="shared" si="26"/>
        <v>16</v>
      </c>
      <c r="AH43" s="110">
        <f t="shared" si="26"/>
        <v>0</v>
      </c>
      <c r="AI43" s="110">
        <f t="shared" si="26"/>
        <v>160</v>
      </c>
      <c r="AJ43" s="110">
        <f t="shared" si="26"/>
        <v>60</v>
      </c>
      <c r="AK43" s="110">
        <f t="shared" si="26"/>
        <v>180</v>
      </c>
      <c r="AL43" s="110">
        <f t="shared" si="26"/>
        <v>0</v>
      </c>
      <c r="AM43" s="110">
        <f t="shared" si="26"/>
        <v>0</v>
      </c>
      <c r="AN43" s="110">
        <f t="shared" si="26"/>
        <v>0</v>
      </c>
      <c r="AO43" s="110">
        <f t="shared" si="26"/>
        <v>0</v>
      </c>
      <c r="AP43" s="110">
        <f t="shared" si="26"/>
        <v>0</v>
      </c>
      <c r="AQ43" s="110">
        <f t="shared" si="26"/>
        <v>0</v>
      </c>
      <c r="AR43" s="111">
        <f t="shared" si="26"/>
        <v>0</v>
      </c>
      <c r="AS43" s="113">
        <f t="shared" si="26"/>
        <v>0</v>
      </c>
      <c r="AT43" s="114">
        <f t="shared" si="26"/>
        <v>15</v>
      </c>
      <c r="AU43" s="115">
        <f t="shared" si="26"/>
        <v>0</v>
      </c>
      <c r="AV43" s="115">
        <f t="shared" si="26"/>
        <v>135</v>
      </c>
      <c r="AW43" s="115">
        <f t="shared" si="26"/>
        <v>45</v>
      </c>
      <c r="AX43" s="115">
        <f t="shared" si="26"/>
        <v>150</v>
      </c>
      <c r="AY43" s="115">
        <f t="shared" si="26"/>
        <v>45</v>
      </c>
      <c r="AZ43" s="115">
        <f t="shared" ref="AZ43:CE43" si="27">SUM(AZ24:AZ42)</f>
        <v>0</v>
      </c>
      <c r="BA43" s="115">
        <f t="shared" si="27"/>
        <v>0</v>
      </c>
      <c r="BB43" s="115">
        <f t="shared" si="27"/>
        <v>0</v>
      </c>
      <c r="BC43" s="115">
        <f t="shared" si="27"/>
        <v>0</v>
      </c>
      <c r="BD43" s="115">
        <f t="shared" si="27"/>
        <v>0</v>
      </c>
      <c r="BE43" s="115">
        <f t="shared" si="27"/>
        <v>0</v>
      </c>
      <c r="BF43" s="116">
        <f t="shared" si="27"/>
        <v>0</v>
      </c>
      <c r="BG43" s="109">
        <f>SUM(BG24:BG42)</f>
        <v>13</v>
      </c>
      <c r="BH43" s="110">
        <f t="shared" si="27"/>
        <v>0</v>
      </c>
      <c r="BI43" s="110">
        <f t="shared" si="27"/>
        <v>130</v>
      </c>
      <c r="BJ43" s="110">
        <f t="shared" si="27"/>
        <v>30</v>
      </c>
      <c r="BK43" s="110">
        <f t="shared" si="27"/>
        <v>165</v>
      </c>
      <c r="BL43" s="110">
        <f t="shared" si="27"/>
        <v>0</v>
      </c>
      <c r="BM43" s="110">
        <f t="shared" si="27"/>
        <v>0</v>
      </c>
      <c r="BN43" s="110">
        <f t="shared" si="27"/>
        <v>0</v>
      </c>
      <c r="BO43" s="110">
        <f t="shared" si="27"/>
        <v>0</v>
      </c>
      <c r="BP43" s="110">
        <f t="shared" si="27"/>
        <v>0</v>
      </c>
      <c r="BQ43" s="110">
        <f t="shared" si="27"/>
        <v>0</v>
      </c>
      <c r="BR43" s="111">
        <f t="shared" si="27"/>
        <v>0</v>
      </c>
      <c r="BS43" s="112">
        <f t="shared" si="27"/>
        <v>0</v>
      </c>
      <c r="BT43" s="109">
        <f t="shared" si="27"/>
        <v>15</v>
      </c>
      <c r="BU43" s="110">
        <f t="shared" si="27"/>
        <v>0</v>
      </c>
      <c r="BV43" s="110">
        <f t="shared" si="27"/>
        <v>165</v>
      </c>
      <c r="BW43" s="110">
        <f t="shared" si="27"/>
        <v>0</v>
      </c>
      <c r="BX43" s="110">
        <f t="shared" si="27"/>
        <v>210</v>
      </c>
      <c r="BY43" s="110">
        <f t="shared" si="27"/>
        <v>0</v>
      </c>
      <c r="BZ43" s="110">
        <f t="shared" si="27"/>
        <v>0</v>
      </c>
      <c r="CA43" s="110">
        <f t="shared" si="27"/>
        <v>0</v>
      </c>
      <c r="CB43" s="110">
        <f t="shared" si="27"/>
        <v>0</v>
      </c>
      <c r="CC43" s="110">
        <f t="shared" si="27"/>
        <v>0</v>
      </c>
      <c r="CD43" s="110">
        <f t="shared" si="27"/>
        <v>0</v>
      </c>
      <c r="CE43" s="111">
        <f t="shared" si="27"/>
        <v>0</v>
      </c>
      <c r="CF43" s="112">
        <f t="shared" ref="CF43:CR43" si="28">SUM(CF24:CF42)</f>
        <v>0</v>
      </c>
      <c r="CG43" s="109">
        <f t="shared" si="28"/>
        <v>22</v>
      </c>
      <c r="CH43" s="110">
        <f t="shared" si="28"/>
        <v>0</v>
      </c>
      <c r="CI43" s="110">
        <f t="shared" si="28"/>
        <v>355</v>
      </c>
      <c r="CJ43" s="110">
        <f t="shared" si="28"/>
        <v>0</v>
      </c>
      <c r="CK43" s="110">
        <f t="shared" si="28"/>
        <v>195</v>
      </c>
      <c r="CL43" s="111">
        <f t="shared" si="28"/>
        <v>0</v>
      </c>
      <c r="CM43" s="499">
        <f t="shared" si="28"/>
        <v>0</v>
      </c>
      <c r="CN43" s="110">
        <f t="shared" si="28"/>
        <v>0</v>
      </c>
      <c r="CO43" s="110">
        <f t="shared" si="28"/>
        <v>0</v>
      </c>
      <c r="CP43" s="110">
        <f t="shared" si="28"/>
        <v>0</v>
      </c>
      <c r="CQ43" s="110">
        <f t="shared" si="28"/>
        <v>0</v>
      </c>
      <c r="CR43" s="111">
        <f t="shared" si="28"/>
        <v>0</v>
      </c>
      <c r="CS43" s="52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</row>
    <row r="44" spans="1:149" ht="17.25" customHeight="1">
      <c r="A44" s="623" t="s">
        <v>104</v>
      </c>
      <c r="B44" s="414" t="s">
        <v>105</v>
      </c>
      <c r="C44" s="159" t="s">
        <v>106</v>
      </c>
      <c r="D44" s="160">
        <f t="shared" ref="D44:D51" si="29">SUM(W44,X44,Y44,AJ44,AK44,AL44,AW44,AX44,AY44,BJ44,BK44,BL44,BW44,BX44,BY44,CJ44,CK44,CL44)</f>
        <v>60</v>
      </c>
      <c r="E44" s="64">
        <f t="shared" ref="E44:E52" si="30">SUM(V44,AV44,BV44,CI44,BI44,AI44)</f>
        <v>0</v>
      </c>
      <c r="F44" s="65">
        <f t="shared" ref="F44:F52" si="31">SUM(W44,AJ44,AW44,BJ44,BW44,CJ44)</f>
        <v>0</v>
      </c>
      <c r="G44" s="65">
        <f t="shared" ref="G44:G52" si="32">SUM(X44,AK44,AX44,BK44,BX44,CK44)</f>
        <v>60</v>
      </c>
      <c r="H44" s="134">
        <f t="shared" ref="H44:H52" si="33">SUM(Y44,AL44,AY44,BL44,BY44,CL44)</f>
        <v>0</v>
      </c>
      <c r="I44" s="134"/>
      <c r="J44" s="134"/>
      <c r="K44" s="134"/>
      <c r="L44" s="134"/>
      <c r="M44" s="134"/>
      <c r="N44" s="134">
        <f t="shared" ref="N44:N52" si="34">SUM(AE44,AR44,BE44,BR44,CE44,CR44)</f>
        <v>0</v>
      </c>
      <c r="O44" s="134"/>
      <c r="P44" s="301">
        <f t="shared" ref="P44" si="35">R44*60%</f>
        <v>0</v>
      </c>
      <c r="Q44" s="301">
        <f>R44-P44</f>
        <v>0</v>
      </c>
      <c r="R44" s="96">
        <f t="shared" ref="R44:R51" si="36">SUM(T44,AG44,AT44,BG44,BT44,CG44)</f>
        <v>0</v>
      </c>
      <c r="S44" s="92" t="s">
        <v>71</v>
      </c>
      <c r="T44" s="147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129"/>
      <c r="AF44" s="130"/>
      <c r="AG44" s="147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129"/>
      <c r="AS44" s="126"/>
      <c r="AT44" s="39">
        <v>0</v>
      </c>
      <c r="AU44" s="44"/>
      <c r="AV44" s="44"/>
      <c r="AW44" s="44"/>
      <c r="AX44" s="40">
        <v>30</v>
      </c>
      <c r="AY44" s="44"/>
      <c r="AZ44" s="44"/>
      <c r="BA44" s="44"/>
      <c r="BB44" s="44"/>
      <c r="BC44" s="44"/>
      <c r="BD44" s="44"/>
      <c r="BE44" s="129"/>
      <c r="BF44" s="137"/>
      <c r="BG44" s="25">
        <v>0</v>
      </c>
      <c r="BH44" s="26"/>
      <c r="BI44" s="26"/>
      <c r="BJ44" s="26"/>
      <c r="BK44" s="25">
        <v>30</v>
      </c>
      <c r="BL44" s="26"/>
      <c r="BM44" s="26"/>
      <c r="BN44" s="26"/>
      <c r="BO44" s="26"/>
      <c r="BP44" s="26"/>
      <c r="BQ44" s="26"/>
      <c r="BR44" s="26"/>
      <c r="BS44" s="148"/>
      <c r="BT44" s="147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129"/>
      <c r="CF44" s="130"/>
      <c r="CG44" s="147"/>
      <c r="CH44" s="44"/>
      <c r="CI44" s="44"/>
      <c r="CJ44" s="44"/>
      <c r="CK44" s="44"/>
      <c r="CL44" s="129"/>
      <c r="CM44" s="494"/>
      <c r="CN44" s="44"/>
      <c r="CO44" s="44"/>
      <c r="CP44" s="44"/>
      <c r="CQ44" s="44"/>
      <c r="CR44" s="129"/>
      <c r="CS44" s="41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</row>
    <row r="45" spans="1:149" ht="30.75" customHeight="1">
      <c r="A45" s="624"/>
      <c r="B45" s="415" t="s">
        <v>107</v>
      </c>
      <c r="C45" s="151" t="s">
        <v>108</v>
      </c>
      <c r="D45" s="98">
        <f t="shared" si="29"/>
        <v>45</v>
      </c>
      <c r="E45" s="90">
        <f t="shared" si="30"/>
        <v>30</v>
      </c>
      <c r="F45" s="73">
        <f t="shared" si="31"/>
        <v>15</v>
      </c>
      <c r="G45" s="73">
        <f t="shared" si="32"/>
        <v>30</v>
      </c>
      <c r="H45" s="9">
        <f t="shared" si="33"/>
        <v>0</v>
      </c>
      <c r="I45" s="9"/>
      <c r="J45" s="9"/>
      <c r="K45" s="9"/>
      <c r="L45" s="9"/>
      <c r="M45" s="9"/>
      <c r="N45" s="9">
        <f t="shared" si="34"/>
        <v>0</v>
      </c>
      <c r="O45" s="9"/>
      <c r="P45" s="300">
        <f>ROUND(D45/((D45+E45)/R45),1)</f>
        <v>1.8</v>
      </c>
      <c r="Q45" s="300">
        <f t="shared" ref="Q45:Q53" si="37">R45-P45</f>
        <v>1.2</v>
      </c>
      <c r="R45" s="529">
        <v>3</v>
      </c>
      <c r="S45" s="97" t="s">
        <v>71</v>
      </c>
      <c r="T45" s="45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60"/>
      <c r="AF45" s="130"/>
      <c r="AG45" s="309">
        <v>3</v>
      </c>
      <c r="AH45" s="73"/>
      <c r="AI45" s="73">
        <v>30</v>
      </c>
      <c r="AJ45" s="73">
        <v>15</v>
      </c>
      <c r="AK45" s="73">
        <v>30</v>
      </c>
      <c r="AL45" s="21"/>
      <c r="AM45" s="21"/>
      <c r="AN45" s="21"/>
      <c r="AO45" s="21"/>
      <c r="AP45" s="21"/>
      <c r="AQ45" s="21"/>
      <c r="AR45" s="60"/>
      <c r="AS45" s="126"/>
      <c r="AT45" s="45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60"/>
      <c r="BF45" s="137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148"/>
      <c r="BT45" s="45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60"/>
      <c r="CF45" s="130"/>
      <c r="CG45" s="45"/>
      <c r="CH45" s="21"/>
      <c r="CI45" s="21"/>
      <c r="CJ45" s="21"/>
      <c r="CK45" s="21"/>
      <c r="CL45" s="60"/>
      <c r="CM45" s="361"/>
      <c r="CN45" s="21"/>
      <c r="CO45" s="21"/>
      <c r="CP45" s="21"/>
      <c r="CQ45" s="21"/>
      <c r="CR45" s="60"/>
      <c r="CS45" s="41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</row>
    <row r="46" spans="1:149" ht="16.5" customHeight="1">
      <c r="A46" s="624"/>
      <c r="B46" s="415" t="s">
        <v>109</v>
      </c>
      <c r="C46" s="480" t="s">
        <v>110</v>
      </c>
      <c r="D46" s="98">
        <v>150</v>
      </c>
      <c r="E46" s="90">
        <f t="shared" si="30"/>
        <v>100</v>
      </c>
      <c r="F46" s="73">
        <f t="shared" si="31"/>
        <v>0</v>
      </c>
      <c r="G46" s="73">
        <f t="shared" si="32"/>
        <v>150</v>
      </c>
      <c r="H46" s="9">
        <f t="shared" si="33"/>
        <v>0</v>
      </c>
      <c r="I46" s="9"/>
      <c r="J46" s="9"/>
      <c r="K46" s="9"/>
      <c r="L46" s="9"/>
      <c r="M46" s="9"/>
      <c r="N46" s="9">
        <f t="shared" si="34"/>
        <v>0</v>
      </c>
      <c r="O46" s="9"/>
      <c r="P46" s="300">
        <f t="shared" ref="P46:P47" si="38">ROUND(D46/((D46+E46)/R46),1)</f>
        <v>6</v>
      </c>
      <c r="Q46" s="300">
        <f t="shared" si="37"/>
        <v>4</v>
      </c>
      <c r="R46" s="529">
        <v>10</v>
      </c>
      <c r="S46" s="97" t="s">
        <v>111</v>
      </c>
      <c r="T46" s="45">
        <v>3</v>
      </c>
      <c r="U46" s="21"/>
      <c r="V46" s="21">
        <v>30</v>
      </c>
      <c r="W46" s="21"/>
      <c r="X46" s="21">
        <v>45</v>
      </c>
      <c r="Y46" s="21"/>
      <c r="Z46" s="21"/>
      <c r="AA46" s="21"/>
      <c r="AB46" s="21"/>
      <c r="AC46" s="21"/>
      <c r="AD46" s="21"/>
      <c r="AE46" s="60"/>
      <c r="AF46" s="130"/>
      <c r="AG46" s="309">
        <v>3</v>
      </c>
      <c r="AH46" s="73"/>
      <c r="AI46" s="73">
        <v>30</v>
      </c>
      <c r="AJ46" s="73"/>
      <c r="AK46" s="73">
        <v>45</v>
      </c>
      <c r="AL46" s="21"/>
      <c r="AM46" s="21"/>
      <c r="AN46" s="21"/>
      <c r="AO46" s="21"/>
      <c r="AP46" s="21"/>
      <c r="AQ46" s="21"/>
      <c r="AR46" s="60"/>
      <c r="AS46" s="126"/>
      <c r="AT46" s="45">
        <v>2</v>
      </c>
      <c r="AU46" s="21"/>
      <c r="AV46" s="21">
        <v>20</v>
      </c>
      <c r="AW46" s="21"/>
      <c r="AX46" s="21">
        <v>30</v>
      </c>
      <c r="AY46" s="21"/>
      <c r="AZ46" s="21"/>
      <c r="BA46" s="21"/>
      <c r="BB46" s="21"/>
      <c r="BC46" s="21"/>
      <c r="BD46" s="21"/>
      <c r="BE46" s="60"/>
      <c r="BF46" s="137"/>
      <c r="BG46" s="21">
        <v>2</v>
      </c>
      <c r="BH46" s="21"/>
      <c r="BI46" s="21">
        <v>20</v>
      </c>
      <c r="BJ46" s="21"/>
      <c r="BK46" s="21">
        <v>30</v>
      </c>
      <c r="BL46" s="21"/>
      <c r="BM46" s="21"/>
      <c r="BN46" s="21"/>
      <c r="BO46" s="21"/>
      <c r="BP46" s="21"/>
      <c r="BQ46" s="21"/>
      <c r="BR46" s="21"/>
      <c r="BS46" s="148"/>
      <c r="BT46" s="45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60"/>
      <c r="CF46" s="130"/>
      <c r="CG46" s="45"/>
      <c r="CH46" s="21"/>
      <c r="CI46" s="21"/>
      <c r="CJ46" s="21"/>
      <c r="CK46" s="21"/>
      <c r="CL46" s="60"/>
      <c r="CM46" s="361"/>
      <c r="CN46" s="21"/>
      <c r="CO46" s="21"/>
      <c r="CP46" s="21"/>
      <c r="CQ46" s="21"/>
      <c r="CR46" s="60"/>
      <c r="CS46" s="41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</row>
    <row r="47" spans="1:149" ht="15.75" customHeight="1">
      <c r="A47" s="624"/>
      <c r="B47" s="415" t="s">
        <v>112</v>
      </c>
      <c r="C47" s="549"/>
      <c r="D47" s="98"/>
      <c r="E47" s="90"/>
      <c r="F47" s="73">
        <f t="shared" si="31"/>
        <v>0</v>
      </c>
      <c r="G47" s="73">
        <f t="shared" si="32"/>
        <v>0</v>
      </c>
      <c r="H47" s="9">
        <f t="shared" si="33"/>
        <v>0</v>
      </c>
      <c r="I47" s="9"/>
      <c r="J47" s="9"/>
      <c r="K47" s="9"/>
      <c r="L47" s="9"/>
      <c r="M47" s="9"/>
      <c r="N47" s="9">
        <f t="shared" si="34"/>
        <v>0</v>
      </c>
      <c r="O47" s="9"/>
      <c r="P47" s="300" t="e">
        <f t="shared" si="38"/>
        <v>#DIV/0!</v>
      </c>
      <c r="Q47" s="300"/>
      <c r="R47" s="531"/>
      <c r="S47" s="97" t="s">
        <v>71</v>
      </c>
      <c r="T47" s="45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60"/>
      <c r="AF47" s="130"/>
      <c r="AG47" s="530"/>
      <c r="AH47" s="73"/>
      <c r="AI47" s="73"/>
      <c r="AJ47" s="73"/>
      <c r="AK47" s="73"/>
      <c r="AL47" s="21"/>
      <c r="AM47" s="21"/>
      <c r="AN47" s="21"/>
      <c r="AO47" s="21"/>
      <c r="AP47" s="21"/>
      <c r="AQ47" s="21"/>
      <c r="AR47" s="60"/>
      <c r="AS47" s="126"/>
      <c r="AT47" s="45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60"/>
      <c r="BF47" s="137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148"/>
      <c r="BT47" s="45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60"/>
      <c r="CF47" s="130"/>
      <c r="CG47" s="45"/>
      <c r="CH47" s="21"/>
      <c r="CI47" s="21"/>
      <c r="CJ47" s="21"/>
      <c r="CK47" s="21"/>
      <c r="CL47" s="60"/>
      <c r="CM47" s="361"/>
      <c r="CN47" s="21"/>
      <c r="CO47" s="21"/>
      <c r="CP47" s="21"/>
      <c r="CQ47" s="21"/>
      <c r="CR47" s="60"/>
      <c r="CS47" s="41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</row>
    <row r="48" spans="1:149" ht="14.5">
      <c r="A48" s="624"/>
      <c r="B48" s="415" t="s">
        <v>113</v>
      </c>
      <c r="C48" s="151" t="s">
        <v>114</v>
      </c>
      <c r="D48" s="160">
        <f t="shared" si="29"/>
        <v>20</v>
      </c>
      <c r="E48" s="90">
        <f t="shared" si="30"/>
        <v>5</v>
      </c>
      <c r="F48" s="73">
        <f t="shared" si="31"/>
        <v>5</v>
      </c>
      <c r="G48" s="73">
        <f t="shared" si="32"/>
        <v>15</v>
      </c>
      <c r="H48" s="9">
        <f t="shared" si="33"/>
        <v>0</v>
      </c>
      <c r="I48" s="9"/>
      <c r="J48" s="9"/>
      <c r="K48" s="9"/>
      <c r="L48" s="9"/>
      <c r="M48" s="9"/>
      <c r="N48" s="9">
        <f t="shared" si="34"/>
        <v>0</v>
      </c>
      <c r="O48" s="9"/>
      <c r="P48" s="300">
        <f t="shared" ref="P48:P53" si="39">ROUND(D48/((D48+E48)/R48),1)</f>
        <v>0.8</v>
      </c>
      <c r="Q48" s="301">
        <f t="shared" si="37"/>
        <v>0.19999999999999996</v>
      </c>
      <c r="R48" s="529">
        <f t="shared" si="36"/>
        <v>1</v>
      </c>
      <c r="S48" s="97" t="s">
        <v>71</v>
      </c>
      <c r="T48" s="131">
        <v>1</v>
      </c>
      <c r="U48" s="19"/>
      <c r="V48" s="19">
        <v>5</v>
      </c>
      <c r="W48" s="19">
        <v>5</v>
      </c>
      <c r="X48" s="19">
        <v>15</v>
      </c>
      <c r="Y48" s="21"/>
      <c r="Z48" s="21"/>
      <c r="AA48" s="21"/>
      <c r="AB48" s="21"/>
      <c r="AC48" s="21"/>
      <c r="AD48" s="21"/>
      <c r="AE48" s="60"/>
      <c r="AF48" s="130"/>
      <c r="AG48" s="45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60"/>
      <c r="AS48" s="126"/>
      <c r="AT48" s="45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60"/>
      <c r="BF48" s="137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148"/>
      <c r="BT48" s="45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60"/>
      <c r="CF48" s="130"/>
      <c r="CG48" s="45"/>
      <c r="CH48" s="21"/>
      <c r="CI48" s="21"/>
      <c r="CJ48" s="21"/>
      <c r="CK48" s="21"/>
      <c r="CL48" s="60"/>
      <c r="CM48" s="361"/>
      <c r="CN48" s="21"/>
      <c r="CO48" s="21"/>
      <c r="CP48" s="21"/>
      <c r="CQ48" s="21"/>
      <c r="CR48" s="60"/>
      <c r="CS48" s="41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</row>
    <row r="49" spans="1:152" ht="14.5">
      <c r="A49" s="624"/>
      <c r="B49" s="415" t="s">
        <v>115</v>
      </c>
      <c r="C49" s="151" t="s">
        <v>116</v>
      </c>
      <c r="D49" s="160">
        <f t="shared" si="29"/>
        <v>15</v>
      </c>
      <c r="E49" s="90">
        <f t="shared" si="30"/>
        <v>10</v>
      </c>
      <c r="F49" s="73">
        <f t="shared" si="31"/>
        <v>15</v>
      </c>
      <c r="G49" s="73">
        <f t="shared" si="32"/>
        <v>0</v>
      </c>
      <c r="H49" s="9">
        <f t="shared" si="33"/>
        <v>0</v>
      </c>
      <c r="I49" s="9"/>
      <c r="J49" s="9"/>
      <c r="K49" s="9"/>
      <c r="L49" s="9"/>
      <c r="M49" s="9"/>
      <c r="N49" s="9">
        <f t="shared" si="34"/>
        <v>0</v>
      </c>
      <c r="O49" s="9"/>
      <c r="P49" s="300">
        <f t="shared" si="39"/>
        <v>0.6</v>
      </c>
      <c r="Q49" s="301">
        <f t="shared" si="37"/>
        <v>0.4</v>
      </c>
      <c r="R49" s="529">
        <f t="shared" si="36"/>
        <v>1</v>
      </c>
      <c r="S49" s="97" t="s">
        <v>71</v>
      </c>
      <c r="T49" s="131">
        <v>1</v>
      </c>
      <c r="U49" s="19"/>
      <c r="V49" s="19">
        <v>10</v>
      </c>
      <c r="W49" s="4">
        <v>15</v>
      </c>
      <c r="X49" s="21"/>
      <c r="Y49" s="21"/>
      <c r="Z49" s="21"/>
      <c r="AA49" s="21"/>
      <c r="AB49" s="21"/>
      <c r="AC49" s="21"/>
      <c r="AD49" s="21"/>
      <c r="AE49" s="60"/>
      <c r="AF49" s="130"/>
      <c r="AG49" s="45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60"/>
      <c r="AS49" s="126"/>
      <c r="AT49" s="45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60"/>
      <c r="BF49" s="137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148"/>
      <c r="BT49" s="45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60"/>
      <c r="CF49" s="130"/>
      <c r="CG49" s="45"/>
      <c r="CH49" s="21"/>
      <c r="CI49" s="21"/>
      <c r="CJ49" s="21"/>
      <c r="CK49" s="21"/>
      <c r="CL49" s="60"/>
      <c r="CM49" s="361"/>
      <c r="CN49" s="21"/>
      <c r="CO49" s="21"/>
      <c r="CP49" s="21"/>
      <c r="CQ49" s="21"/>
      <c r="CR49" s="60"/>
      <c r="CS49" s="41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</row>
    <row r="50" spans="1:152" ht="14.5">
      <c r="A50" s="624"/>
      <c r="B50" s="415" t="s">
        <v>117</v>
      </c>
      <c r="C50" s="480" t="s">
        <v>118</v>
      </c>
      <c r="D50" s="160">
        <f t="shared" si="29"/>
        <v>1</v>
      </c>
      <c r="E50" s="90">
        <f t="shared" si="30"/>
        <v>0</v>
      </c>
      <c r="F50" s="73">
        <f t="shared" si="31"/>
        <v>1</v>
      </c>
      <c r="G50" s="73">
        <f t="shared" si="32"/>
        <v>0</v>
      </c>
      <c r="H50" s="9">
        <f t="shared" si="33"/>
        <v>0</v>
      </c>
      <c r="I50" s="9"/>
      <c r="J50" s="9"/>
      <c r="K50" s="9"/>
      <c r="L50" s="9"/>
      <c r="M50" s="9"/>
      <c r="N50" s="9">
        <f t="shared" si="34"/>
        <v>0</v>
      </c>
      <c r="O50" s="9"/>
      <c r="P50" s="300">
        <v>0</v>
      </c>
      <c r="Q50" s="301">
        <v>0</v>
      </c>
      <c r="R50" s="91">
        <f t="shared" si="36"/>
        <v>0</v>
      </c>
      <c r="S50" s="97" t="s">
        <v>119</v>
      </c>
      <c r="T50" s="31">
        <v>0</v>
      </c>
      <c r="U50" s="21"/>
      <c r="V50" s="21"/>
      <c r="W50" s="4">
        <v>1</v>
      </c>
      <c r="X50" s="21"/>
      <c r="Y50" s="21"/>
      <c r="Z50" s="21"/>
      <c r="AA50" s="21"/>
      <c r="AB50" s="21"/>
      <c r="AC50" s="21"/>
      <c r="AD50" s="21"/>
      <c r="AE50" s="60"/>
      <c r="AF50" s="130"/>
      <c r="AG50" s="45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60"/>
      <c r="AS50" s="126"/>
      <c r="AT50" s="45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60"/>
      <c r="BF50" s="137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148"/>
      <c r="BT50" s="45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60"/>
      <c r="CF50" s="130"/>
      <c r="CG50" s="45"/>
      <c r="CH50" s="21"/>
      <c r="CI50" s="21"/>
      <c r="CJ50" s="21"/>
      <c r="CK50" s="21"/>
      <c r="CL50" s="60"/>
      <c r="CM50" s="361"/>
      <c r="CN50" s="21"/>
      <c r="CO50" s="21"/>
      <c r="CP50" s="21"/>
      <c r="CQ50" s="21"/>
      <c r="CR50" s="60"/>
      <c r="CS50" s="41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</row>
    <row r="51" spans="1:152" ht="15" thickBot="1">
      <c r="A51" s="624"/>
      <c r="B51" s="465" t="s">
        <v>120</v>
      </c>
      <c r="C51" s="152" t="s">
        <v>121</v>
      </c>
      <c r="D51" s="304">
        <f t="shared" si="29"/>
        <v>4</v>
      </c>
      <c r="E51" s="93">
        <f t="shared" si="30"/>
        <v>0</v>
      </c>
      <c r="F51" s="94">
        <f t="shared" si="31"/>
        <v>4</v>
      </c>
      <c r="G51" s="94">
        <f t="shared" si="32"/>
        <v>0</v>
      </c>
      <c r="H51" s="140">
        <f t="shared" si="33"/>
        <v>0</v>
      </c>
      <c r="I51" s="140"/>
      <c r="J51" s="140"/>
      <c r="K51" s="140"/>
      <c r="L51" s="140"/>
      <c r="M51" s="140"/>
      <c r="N51" s="140">
        <f t="shared" si="34"/>
        <v>0</v>
      </c>
      <c r="O51" s="140"/>
      <c r="P51" s="300">
        <v>0</v>
      </c>
      <c r="Q51" s="301">
        <v>0</v>
      </c>
      <c r="R51" s="95">
        <f t="shared" si="36"/>
        <v>0</v>
      </c>
      <c r="S51" s="153" t="s">
        <v>119</v>
      </c>
      <c r="T51" s="33">
        <v>0</v>
      </c>
      <c r="U51" s="55"/>
      <c r="V51" s="55"/>
      <c r="W51" s="34">
        <v>4</v>
      </c>
      <c r="X51" s="55"/>
      <c r="Y51" s="55"/>
      <c r="Z51" s="55"/>
      <c r="AA51" s="55"/>
      <c r="AB51" s="55"/>
      <c r="AC51" s="55"/>
      <c r="AD51" s="55"/>
      <c r="AE51" s="132"/>
      <c r="AF51" s="130"/>
      <c r="AG51" s="54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132"/>
      <c r="AS51" s="126"/>
      <c r="AT51" s="54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132"/>
      <c r="BF51" s="137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48"/>
      <c r="BT51" s="54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132"/>
      <c r="CF51" s="130"/>
      <c r="CG51" s="54"/>
      <c r="CH51" s="55"/>
      <c r="CI51" s="55"/>
      <c r="CJ51" s="55"/>
      <c r="CK51" s="55"/>
      <c r="CL51" s="132"/>
      <c r="CM51" s="500"/>
      <c r="CN51" s="55"/>
      <c r="CO51" s="55"/>
      <c r="CP51" s="55"/>
      <c r="CQ51" s="55"/>
      <c r="CR51" s="132"/>
      <c r="CS51" s="41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</row>
    <row r="52" spans="1:152" s="17" customFormat="1" ht="15" thickBot="1">
      <c r="A52" s="635"/>
      <c r="B52" s="636"/>
      <c r="C52" s="58" t="s">
        <v>65</v>
      </c>
      <c r="D52" s="78">
        <f>SUM(D44:D51)</f>
        <v>295</v>
      </c>
      <c r="E52" s="70">
        <f t="shared" si="30"/>
        <v>145</v>
      </c>
      <c r="F52" s="79">
        <f t="shared" si="31"/>
        <v>40</v>
      </c>
      <c r="G52" s="79">
        <f t="shared" si="32"/>
        <v>255</v>
      </c>
      <c r="H52" s="79">
        <f t="shared" si="33"/>
        <v>0</v>
      </c>
      <c r="I52" s="79"/>
      <c r="J52" s="79"/>
      <c r="K52" s="79"/>
      <c r="L52" s="79"/>
      <c r="M52" s="79"/>
      <c r="N52" s="79">
        <f t="shared" si="34"/>
        <v>0</v>
      </c>
      <c r="O52" s="79"/>
      <c r="P52" s="305">
        <f t="shared" si="39"/>
        <v>10.1</v>
      </c>
      <c r="Q52" s="305">
        <f t="shared" si="37"/>
        <v>4.9000000000000004</v>
      </c>
      <c r="R52" s="310">
        <f>SUM(R44:R51)</f>
        <v>15</v>
      </c>
      <c r="S52" s="298">
        <v>0</v>
      </c>
      <c r="T52" s="86">
        <f t="shared" ref="T52:AY52" si="40">SUM(T44:T51)</f>
        <v>5</v>
      </c>
      <c r="U52" s="61">
        <f t="shared" si="40"/>
        <v>0</v>
      </c>
      <c r="V52" s="61">
        <f t="shared" si="40"/>
        <v>45</v>
      </c>
      <c r="W52" s="61">
        <f t="shared" si="40"/>
        <v>25</v>
      </c>
      <c r="X52" s="61">
        <f t="shared" si="40"/>
        <v>60</v>
      </c>
      <c r="Y52" s="61">
        <f t="shared" si="40"/>
        <v>0</v>
      </c>
      <c r="Z52" s="61">
        <f t="shared" si="40"/>
        <v>0</v>
      </c>
      <c r="AA52" s="61">
        <f t="shared" si="40"/>
        <v>0</v>
      </c>
      <c r="AB52" s="61">
        <f t="shared" si="40"/>
        <v>0</v>
      </c>
      <c r="AC52" s="61">
        <f t="shared" si="40"/>
        <v>0</v>
      </c>
      <c r="AD52" s="61">
        <f t="shared" si="40"/>
        <v>0</v>
      </c>
      <c r="AE52" s="87">
        <f t="shared" si="40"/>
        <v>0</v>
      </c>
      <c r="AF52" s="88">
        <f t="shared" si="40"/>
        <v>0</v>
      </c>
      <c r="AG52" s="86">
        <f t="shared" si="40"/>
        <v>6</v>
      </c>
      <c r="AH52" s="61">
        <f t="shared" si="40"/>
        <v>0</v>
      </c>
      <c r="AI52" s="61">
        <f t="shared" si="40"/>
        <v>60</v>
      </c>
      <c r="AJ52" s="61">
        <f t="shared" si="40"/>
        <v>15</v>
      </c>
      <c r="AK52" s="61">
        <f t="shared" si="40"/>
        <v>75</v>
      </c>
      <c r="AL52" s="61">
        <f t="shared" si="40"/>
        <v>0</v>
      </c>
      <c r="AM52" s="61">
        <f t="shared" si="40"/>
        <v>0</v>
      </c>
      <c r="AN52" s="61">
        <f t="shared" si="40"/>
        <v>0</v>
      </c>
      <c r="AO52" s="61">
        <f t="shared" si="40"/>
        <v>0</v>
      </c>
      <c r="AP52" s="61">
        <f t="shared" si="40"/>
        <v>0</v>
      </c>
      <c r="AQ52" s="61">
        <f t="shared" si="40"/>
        <v>0</v>
      </c>
      <c r="AR52" s="87">
        <f t="shared" si="40"/>
        <v>0</v>
      </c>
      <c r="AS52" s="106">
        <f t="shared" si="40"/>
        <v>0</v>
      </c>
      <c r="AT52" s="86">
        <f t="shared" si="40"/>
        <v>2</v>
      </c>
      <c r="AU52" s="61">
        <f t="shared" si="40"/>
        <v>0</v>
      </c>
      <c r="AV52" s="61">
        <f t="shared" si="40"/>
        <v>20</v>
      </c>
      <c r="AW52" s="61">
        <f t="shared" si="40"/>
        <v>0</v>
      </c>
      <c r="AX52" s="61">
        <f t="shared" si="40"/>
        <v>60</v>
      </c>
      <c r="AY52" s="61">
        <f t="shared" si="40"/>
        <v>0</v>
      </c>
      <c r="AZ52" s="61">
        <f t="shared" ref="AZ52:CE52" si="41">SUM(AZ44:AZ51)</f>
        <v>0</v>
      </c>
      <c r="BA52" s="61">
        <f t="shared" si="41"/>
        <v>0</v>
      </c>
      <c r="BB52" s="61">
        <f t="shared" si="41"/>
        <v>0</v>
      </c>
      <c r="BC52" s="61">
        <f t="shared" si="41"/>
        <v>0</v>
      </c>
      <c r="BD52" s="61">
        <f t="shared" si="41"/>
        <v>0</v>
      </c>
      <c r="BE52" s="87">
        <f t="shared" si="41"/>
        <v>0</v>
      </c>
      <c r="BF52" s="88">
        <f t="shared" si="41"/>
        <v>0</v>
      </c>
      <c r="BG52" s="86">
        <f t="shared" si="41"/>
        <v>2</v>
      </c>
      <c r="BH52" s="61">
        <f t="shared" si="41"/>
        <v>0</v>
      </c>
      <c r="BI52" s="61">
        <f t="shared" si="41"/>
        <v>20</v>
      </c>
      <c r="BJ52" s="61">
        <f t="shared" si="41"/>
        <v>0</v>
      </c>
      <c r="BK52" s="61">
        <f t="shared" si="41"/>
        <v>60</v>
      </c>
      <c r="BL52" s="61">
        <f t="shared" si="41"/>
        <v>0</v>
      </c>
      <c r="BM52" s="61">
        <f t="shared" si="41"/>
        <v>0</v>
      </c>
      <c r="BN52" s="61">
        <f t="shared" si="41"/>
        <v>0</v>
      </c>
      <c r="BO52" s="61">
        <f t="shared" si="41"/>
        <v>0</v>
      </c>
      <c r="BP52" s="61">
        <f t="shared" si="41"/>
        <v>0</v>
      </c>
      <c r="BQ52" s="61">
        <f t="shared" si="41"/>
        <v>0</v>
      </c>
      <c r="BR52" s="87">
        <f t="shared" si="41"/>
        <v>0</v>
      </c>
      <c r="BS52" s="88">
        <f t="shared" si="41"/>
        <v>0</v>
      </c>
      <c r="BT52" s="86">
        <f t="shared" si="41"/>
        <v>0</v>
      </c>
      <c r="BU52" s="61">
        <f t="shared" si="41"/>
        <v>0</v>
      </c>
      <c r="BV52" s="61">
        <f t="shared" si="41"/>
        <v>0</v>
      </c>
      <c r="BW52" s="61">
        <f t="shared" si="41"/>
        <v>0</v>
      </c>
      <c r="BX52" s="61">
        <f t="shared" si="41"/>
        <v>0</v>
      </c>
      <c r="BY52" s="61">
        <f t="shared" si="41"/>
        <v>0</v>
      </c>
      <c r="BZ52" s="61">
        <f t="shared" si="41"/>
        <v>0</v>
      </c>
      <c r="CA52" s="61">
        <f t="shared" si="41"/>
        <v>0</v>
      </c>
      <c r="CB52" s="61">
        <f t="shared" si="41"/>
        <v>0</v>
      </c>
      <c r="CC52" s="61">
        <f t="shared" si="41"/>
        <v>0</v>
      </c>
      <c r="CD52" s="61">
        <f t="shared" si="41"/>
        <v>0</v>
      </c>
      <c r="CE52" s="87">
        <f t="shared" si="41"/>
        <v>0</v>
      </c>
      <c r="CF52" s="88">
        <f t="shared" ref="CF52:CR52" si="42">SUM(CF44:CF51)</f>
        <v>0</v>
      </c>
      <c r="CG52" s="86">
        <f t="shared" si="42"/>
        <v>0</v>
      </c>
      <c r="CH52" s="61">
        <f t="shared" si="42"/>
        <v>0</v>
      </c>
      <c r="CI52" s="61">
        <f t="shared" si="42"/>
        <v>0</v>
      </c>
      <c r="CJ52" s="61">
        <f t="shared" si="42"/>
        <v>0</v>
      </c>
      <c r="CK52" s="61">
        <f t="shared" si="42"/>
        <v>0</v>
      </c>
      <c r="CL52" s="87">
        <f t="shared" si="42"/>
        <v>0</v>
      </c>
      <c r="CM52" s="501">
        <f t="shared" si="42"/>
        <v>0</v>
      </c>
      <c r="CN52" s="61">
        <f t="shared" si="42"/>
        <v>0</v>
      </c>
      <c r="CO52" s="61">
        <f t="shared" si="42"/>
        <v>0</v>
      </c>
      <c r="CP52" s="61">
        <f t="shared" si="42"/>
        <v>0</v>
      </c>
      <c r="CQ52" s="61">
        <f t="shared" si="42"/>
        <v>0</v>
      </c>
      <c r="CR52" s="87">
        <f t="shared" si="42"/>
        <v>0</v>
      </c>
      <c r="CS52" s="52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</row>
    <row r="53" spans="1:152" s="17" customFormat="1" ht="15" thickBot="1">
      <c r="A53" s="625"/>
      <c r="B53" s="637"/>
      <c r="C53" s="63" t="s">
        <v>122</v>
      </c>
      <c r="D53" s="75">
        <f t="shared" ref="D53:O53" si="43">SUM(D23+D43+D52)</f>
        <v>1975</v>
      </c>
      <c r="E53" s="70">
        <f t="shared" si="43"/>
        <v>1415</v>
      </c>
      <c r="F53" s="70">
        <f t="shared" si="43"/>
        <v>250</v>
      </c>
      <c r="G53" s="70">
        <f t="shared" si="43"/>
        <v>1650</v>
      </c>
      <c r="H53" s="70">
        <f t="shared" si="43"/>
        <v>75</v>
      </c>
      <c r="I53" s="70">
        <f t="shared" si="43"/>
        <v>0</v>
      </c>
      <c r="J53" s="70">
        <f t="shared" si="43"/>
        <v>0</v>
      </c>
      <c r="K53" s="70">
        <f t="shared" si="43"/>
        <v>0</v>
      </c>
      <c r="L53" s="70">
        <f t="shared" si="43"/>
        <v>0</v>
      </c>
      <c r="M53" s="70">
        <f t="shared" si="43"/>
        <v>0</v>
      </c>
      <c r="N53" s="70">
        <f t="shared" si="43"/>
        <v>0</v>
      </c>
      <c r="O53" s="70">
        <f t="shared" si="43"/>
        <v>0</v>
      </c>
      <c r="P53" s="305">
        <f t="shared" si="39"/>
        <v>78.7</v>
      </c>
      <c r="Q53" s="305">
        <f t="shared" si="37"/>
        <v>56.3</v>
      </c>
      <c r="R53" s="310">
        <f t="shared" ref="R53:AW53" si="44">SUM(R23+R43+R52)</f>
        <v>135</v>
      </c>
      <c r="S53" s="108">
        <f t="shared" si="44"/>
        <v>8</v>
      </c>
      <c r="T53" s="75">
        <f t="shared" si="44"/>
        <v>26</v>
      </c>
      <c r="U53" s="70">
        <f t="shared" si="44"/>
        <v>0</v>
      </c>
      <c r="V53" s="70">
        <f t="shared" si="44"/>
        <v>225</v>
      </c>
      <c r="W53" s="70">
        <f t="shared" si="44"/>
        <v>85</v>
      </c>
      <c r="X53" s="70">
        <f t="shared" si="44"/>
        <v>345</v>
      </c>
      <c r="Y53" s="70">
        <f t="shared" si="44"/>
        <v>0</v>
      </c>
      <c r="Z53" s="70">
        <f t="shared" si="44"/>
        <v>0</v>
      </c>
      <c r="AA53" s="70">
        <f t="shared" si="44"/>
        <v>0</v>
      </c>
      <c r="AB53" s="70">
        <f t="shared" si="44"/>
        <v>0</v>
      </c>
      <c r="AC53" s="70">
        <f t="shared" si="44"/>
        <v>0</v>
      </c>
      <c r="AD53" s="70">
        <f t="shared" si="44"/>
        <v>0</v>
      </c>
      <c r="AE53" s="74">
        <f t="shared" si="44"/>
        <v>0</v>
      </c>
      <c r="AF53" s="83">
        <f t="shared" si="44"/>
        <v>0</v>
      </c>
      <c r="AG53" s="75">
        <f t="shared" si="44"/>
        <v>30</v>
      </c>
      <c r="AH53" s="70">
        <f t="shared" si="44"/>
        <v>0</v>
      </c>
      <c r="AI53" s="70">
        <f t="shared" si="44"/>
        <v>285</v>
      </c>
      <c r="AJ53" s="70">
        <f t="shared" si="44"/>
        <v>90</v>
      </c>
      <c r="AK53" s="70">
        <f t="shared" si="44"/>
        <v>375</v>
      </c>
      <c r="AL53" s="70">
        <f t="shared" si="44"/>
        <v>0</v>
      </c>
      <c r="AM53" s="70">
        <f t="shared" si="44"/>
        <v>0</v>
      </c>
      <c r="AN53" s="70">
        <f t="shared" si="44"/>
        <v>0</v>
      </c>
      <c r="AO53" s="70">
        <f t="shared" si="44"/>
        <v>0</v>
      </c>
      <c r="AP53" s="70">
        <f t="shared" si="44"/>
        <v>0</v>
      </c>
      <c r="AQ53" s="70">
        <f t="shared" si="44"/>
        <v>0</v>
      </c>
      <c r="AR53" s="74">
        <f t="shared" si="44"/>
        <v>0</v>
      </c>
      <c r="AS53" s="83">
        <f t="shared" si="44"/>
        <v>0</v>
      </c>
      <c r="AT53" s="75">
        <f t="shared" si="44"/>
        <v>23</v>
      </c>
      <c r="AU53" s="70">
        <f t="shared" si="44"/>
        <v>0</v>
      </c>
      <c r="AV53" s="70">
        <f t="shared" si="44"/>
        <v>200</v>
      </c>
      <c r="AW53" s="70">
        <f t="shared" si="44"/>
        <v>60</v>
      </c>
      <c r="AX53" s="70">
        <f t="shared" ref="AX53:CC53" si="45">SUM(AX23+AX43+AX52)</f>
        <v>300</v>
      </c>
      <c r="AY53" s="70">
        <f t="shared" si="45"/>
        <v>45</v>
      </c>
      <c r="AZ53" s="70">
        <f t="shared" si="45"/>
        <v>0</v>
      </c>
      <c r="BA53" s="70">
        <f t="shared" si="45"/>
        <v>0</v>
      </c>
      <c r="BB53" s="70">
        <f t="shared" si="45"/>
        <v>0</v>
      </c>
      <c r="BC53" s="70">
        <f t="shared" si="45"/>
        <v>0</v>
      </c>
      <c r="BD53" s="70">
        <f t="shared" si="45"/>
        <v>0</v>
      </c>
      <c r="BE53" s="74">
        <f t="shared" si="45"/>
        <v>0</v>
      </c>
      <c r="BF53" s="83">
        <f t="shared" si="45"/>
        <v>0</v>
      </c>
      <c r="BG53" s="75">
        <f t="shared" si="45"/>
        <v>19</v>
      </c>
      <c r="BH53" s="70">
        <f t="shared" si="45"/>
        <v>0</v>
      </c>
      <c r="BI53" s="70">
        <f t="shared" si="45"/>
        <v>190</v>
      </c>
      <c r="BJ53" s="70">
        <f t="shared" si="45"/>
        <v>30</v>
      </c>
      <c r="BK53" s="70">
        <f t="shared" si="45"/>
        <v>285</v>
      </c>
      <c r="BL53" s="70">
        <f t="shared" si="45"/>
        <v>0</v>
      </c>
      <c r="BM53" s="70">
        <f t="shared" si="45"/>
        <v>0</v>
      </c>
      <c r="BN53" s="70">
        <f t="shared" si="45"/>
        <v>0</v>
      </c>
      <c r="BO53" s="70">
        <f t="shared" si="45"/>
        <v>0</v>
      </c>
      <c r="BP53" s="70">
        <f t="shared" si="45"/>
        <v>0</v>
      </c>
      <c r="BQ53" s="70">
        <f t="shared" si="45"/>
        <v>0</v>
      </c>
      <c r="BR53" s="74">
        <f t="shared" si="45"/>
        <v>0</v>
      </c>
      <c r="BS53" s="83">
        <f t="shared" si="45"/>
        <v>0</v>
      </c>
      <c r="BT53" s="75">
        <f t="shared" si="45"/>
        <v>15</v>
      </c>
      <c r="BU53" s="70">
        <f t="shared" si="45"/>
        <v>0</v>
      </c>
      <c r="BV53" s="70">
        <f t="shared" si="45"/>
        <v>165</v>
      </c>
      <c r="BW53" s="70">
        <f t="shared" si="45"/>
        <v>0</v>
      </c>
      <c r="BX53" s="70">
        <f t="shared" si="45"/>
        <v>210</v>
      </c>
      <c r="BY53" s="70">
        <f t="shared" si="45"/>
        <v>0</v>
      </c>
      <c r="BZ53" s="70">
        <f t="shared" si="45"/>
        <v>0</v>
      </c>
      <c r="CA53" s="70">
        <f t="shared" si="45"/>
        <v>0</v>
      </c>
      <c r="CB53" s="70">
        <f t="shared" si="45"/>
        <v>0</v>
      </c>
      <c r="CC53" s="70">
        <f t="shared" si="45"/>
        <v>0</v>
      </c>
      <c r="CD53" s="70">
        <f t="shared" ref="CD53:CR53" si="46">SUM(CD23+CD43+CD52)</f>
        <v>0</v>
      </c>
      <c r="CE53" s="74">
        <f t="shared" si="46"/>
        <v>0</v>
      </c>
      <c r="CF53" s="83">
        <f t="shared" si="46"/>
        <v>0</v>
      </c>
      <c r="CG53" s="75">
        <f t="shared" si="46"/>
        <v>22</v>
      </c>
      <c r="CH53" s="70">
        <f t="shared" si="46"/>
        <v>0</v>
      </c>
      <c r="CI53" s="70">
        <f t="shared" si="46"/>
        <v>355</v>
      </c>
      <c r="CJ53" s="70">
        <f t="shared" si="46"/>
        <v>0</v>
      </c>
      <c r="CK53" s="70">
        <f t="shared" si="46"/>
        <v>195</v>
      </c>
      <c r="CL53" s="74">
        <f t="shared" si="46"/>
        <v>0</v>
      </c>
      <c r="CM53" s="502">
        <f t="shared" si="46"/>
        <v>0</v>
      </c>
      <c r="CN53" s="70">
        <f t="shared" si="46"/>
        <v>0</v>
      </c>
      <c r="CO53" s="70">
        <f t="shared" si="46"/>
        <v>0</v>
      </c>
      <c r="CP53" s="70">
        <f t="shared" si="46"/>
        <v>0</v>
      </c>
      <c r="CQ53" s="70">
        <f t="shared" si="46"/>
        <v>0</v>
      </c>
      <c r="CR53" s="74">
        <f t="shared" si="46"/>
        <v>0</v>
      </c>
      <c r="CS53" s="52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</row>
    <row r="54" spans="1:152" ht="15" customHeight="1">
      <c r="A54" s="629" t="s">
        <v>123</v>
      </c>
      <c r="B54" s="414" t="s">
        <v>124</v>
      </c>
      <c r="C54" s="550" t="s">
        <v>125</v>
      </c>
      <c r="D54" s="160">
        <f>SUM(W54,X54,Y54,AJ54,AK54,AL54,AW54,AX54,AY54,BJ54,BK54,BL54,BW54,BX54,BY54,CJ54,CK54,CL54)</f>
        <v>90</v>
      </c>
      <c r="E54" s="64">
        <f t="shared" ref="E54:E62" si="47">SUM(V54,AV54,BV54,CI54,BI54,AI54)</f>
        <v>60</v>
      </c>
      <c r="F54" s="65">
        <f t="shared" ref="F54:F62" si="48">SUM(W54,AJ54,AW54,BJ54,BW54,CJ54)</f>
        <v>0</v>
      </c>
      <c r="G54" s="65">
        <f t="shared" ref="G54:G62" si="49">SUM(X54,AK54,AX54,BK54,BX54,CK54)</f>
        <v>0</v>
      </c>
      <c r="H54" s="134">
        <f t="shared" ref="H54:H62" si="50">SUM(Y54,AL54,AY54,BL54,BY54,CL54)</f>
        <v>90</v>
      </c>
      <c r="I54" s="134"/>
      <c r="J54" s="134"/>
      <c r="K54" s="134"/>
      <c r="L54" s="134"/>
      <c r="M54" s="134"/>
      <c r="N54" s="134">
        <f t="shared" ref="N54:N62" si="51">SUM(AE54,AR54,BE54,BR54,CE54,CR54)</f>
        <v>0</v>
      </c>
      <c r="O54" s="134"/>
      <c r="P54" s="300">
        <f>ROUND(D54/((D54+E54)/R54),1)</f>
        <v>3.6</v>
      </c>
      <c r="Q54" s="300">
        <f>R54-P54</f>
        <v>2.4</v>
      </c>
      <c r="R54" s="528">
        <f t="shared" ref="R54:R60" si="52">SUM(T54,AG54,AT54,BG54,BT54,CG54)</f>
        <v>6</v>
      </c>
      <c r="S54" s="92" t="s">
        <v>126</v>
      </c>
      <c r="T54" s="119">
        <v>2</v>
      </c>
      <c r="U54" s="26"/>
      <c r="V54" s="26">
        <v>20</v>
      </c>
      <c r="W54" s="26"/>
      <c r="X54" s="26"/>
      <c r="Y54" s="26">
        <v>30</v>
      </c>
      <c r="Z54" s="26"/>
      <c r="AA54" s="26"/>
      <c r="AB54" s="26"/>
      <c r="AC54" s="26"/>
      <c r="AD54" s="26"/>
      <c r="AE54" s="69"/>
      <c r="AF54" s="136"/>
      <c r="AG54" s="26">
        <v>2</v>
      </c>
      <c r="AH54" s="26"/>
      <c r="AI54" s="26">
        <v>20</v>
      </c>
      <c r="AJ54" s="26"/>
      <c r="AK54" s="26"/>
      <c r="AL54" s="26">
        <v>30</v>
      </c>
      <c r="AM54" s="26"/>
      <c r="AN54" s="26"/>
      <c r="AO54" s="26"/>
      <c r="AP54" s="26"/>
      <c r="AQ54" s="26"/>
      <c r="AR54" s="26"/>
      <c r="AS54" s="161"/>
      <c r="AT54" s="119">
        <v>1</v>
      </c>
      <c r="AU54" s="26"/>
      <c r="AV54" s="26">
        <v>10</v>
      </c>
      <c r="AW54" s="26"/>
      <c r="AX54" s="26"/>
      <c r="AY54" s="26">
        <v>15</v>
      </c>
      <c r="AZ54" s="26"/>
      <c r="BA54" s="26"/>
      <c r="BB54" s="26"/>
      <c r="BC54" s="26"/>
      <c r="BD54" s="26"/>
      <c r="BE54" s="69"/>
      <c r="BF54" s="123"/>
      <c r="BG54" s="124">
        <v>1</v>
      </c>
      <c r="BH54" s="125"/>
      <c r="BI54" s="25">
        <v>10</v>
      </c>
      <c r="BJ54" s="26"/>
      <c r="BK54" s="26"/>
      <c r="BL54" s="125">
        <v>15</v>
      </c>
      <c r="BM54" s="125"/>
      <c r="BN54" s="125"/>
      <c r="BO54" s="125"/>
      <c r="BP54" s="125"/>
      <c r="BQ54" s="125"/>
      <c r="BR54" s="69"/>
      <c r="BS54" s="123"/>
      <c r="BT54" s="124"/>
      <c r="BU54" s="125"/>
      <c r="BV54" s="25"/>
      <c r="BW54" s="26"/>
      <c r="BX54" s="26"/>
      <c r="BY54" s="125"/>
      <c r="BZ54" s="125"/>
      <c r="CA54" s="125"/>
      <c r="CB54" s="125"/>
      <c r="CC54" s="125"/>
      <c r="CD54" s="125"/>
      <c r="CE54" s="69"/>
      <c r="CF54" s="123"/>
      <c r="CG54" s="47"/>
      <c r="CH54" s="26"/>
      <c r="CI54" s="25"/>
      <c r="CJ54" s="26"/>
      <c r="CK54" s="26"/>
      <c r="CL54" s="508"/>
      <c r="CM54" s="497"/>
      <c r="CN54" s="26"/>
      <c r="CO54" s="26"/>
      <c r="CP54" s="26"/>
      <c r="CQ54" s="26"/>
      <c r="CR54" s="69"/>
      <c r="CS54" s="41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</row>
    <row r="55" spans="1:152" ht="17.25" customHeight="1">
      <c r="A55" s="630"/>
      <c r="B55" s="415" t="s">
        <v>127</v>
      </c>
      <c r="C55" s="551" t="s">
        <v>128</v>
      </c>
      <c r="D55" s="160">
        <f>SUM(W55,X55,Y55,AJ55,AK55,AL55,AW55,AX55,AY55,BJ55,BK55,BL55,BW55,BX55,BY55,CJ55,CK55,CL55)</f>
        <v>75</v>
      </c>
      <c r="E55" s="90">
        <f t="shared" si="47"/>
        <v>50</v>
      </c>
      <c r="F55" s="73">
        <f t="shared" si="48"/>
        <v>0</v>
      </c>
      <c r="G55" s="73">
        <f t="shared" si="49"/>
        <v>0</v>
      </c>
      <c r="H55" s="9">
        <f t="shared" si="50"/>
        <v>75</v>
      </c>
      <c r="I55" s="9"/>
      <c r="J55" s="9"/>
      <c r="K55" s="9"/>
      <c r="L55" s="9"/>
      <c r="M55" s="9"/>
      <c r="N55" s="9">
        <f t="shared" si="51"/>
        <v>0</v>
      </c>
      <c r="O55" s="9"/>
      <c r="P55" s="300">
        <f t="shared" ref="P55:P64" si="53">ROUND(D55/((D55+E55)/R55),1)</f>
        <v>3</v>
      </c>
      <c r="Q55" s="300">
        <f t="shared" ref="Q55:Q64" si="54">R55-P55</f>
        <v>2</v>
      </c>
      <c r="R55" s="529">
        <f t="shared" si="52"/>
        <v>5</v>
      </c>
      <c r="S55" s="97" t="s">
        <v>129</v>
      </c>
      <c r="T55" s="45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60"/>
      <c r="AF55" s="137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135"/>
      <c r="AT55" s="131">
        <v>2</v>
      </c>
      <c r="AU55" s="19"/>
      <c r="AV55" s="4">
        <v>20</v>
      </c>
      <c r="AW55" s="21"/>
      <c r="AX55" s="21"/>
      <c r="AY55" s="19">
        <v>30</v>
      </c>
      <c r="AZ55" s="19"/>
      <c r="BA55" s="19"/>
      <c r="BB55" s="19"/>
      <c r="BC55" s="19"/>
      <c r="BD55" s="19"/>
      <c r="BE55" s="60"/>
      <c r="BF55" s="130"/>
      <c r="BG55" s="131">
        <v>2</v>
      </c>
      <c r="BH55" s="19"/>
      <c r="BI55" s="4">
        <v>20</v>
      </c>
      <c r="BJ55" s="21"/>
      <c r="BK55" s="21"/>
      <c r="BL55" s="19">
        <v>30</v>
      </c>
      <c r="BM55" s="19"/>
      <c r="BN55" s="19"/>
      <c r="BO55" s="19"/>
      <c r="BP55" s="19"/>
      <c r="BQ55" s="19"/>
      <c r="BR55" s="60"/>
      <c r="BS55" s="130"/>
      <c r="BT55" s="31">
        <v>1</v>
      </c>
      <c r="BU55" s="4"/>
      <c r="BV55" s="4">
        <v>10</v>
      </c>
      <c r="BW55" s="21"/>
      <c r="BX55" s="21"/>
      <c r="BY55" s="4">
        <v>15</v>
      </c>
      <c r="BZ55" s="19"/>
      <c r="CA55" s="19"/>
      <c r="CB55" s="19"/>
      <c r="CC55" s="19"/>
      <c r="CD55" s="19"/>
      <c r="CE55" s="60"/>
      <c r="CF55" s="130"/>
      <c r="CG55" s="45"/>
      <c r="CH55" s="21"/>
      <c r="CI55" s="21"/>
      <c r="CJ55" s="21"/>
      <c r="CK55" s="21"/>
      <c r="CL55" s="60"/>
      <c r="CM55" s="361"/>
      <c r="CN55" s="21"/>
      <c r="CO55" s="21"/>
      <c r="CP55" s="21"/>
      <c r="CQ55" s="21"/>
      <c r="CR55" s="60"/>
      <c r="CS55" s="41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</row>
    <row r="56" spans="1:152" ht="31.5" customHeight="1">
      <c r="A56" s="630"/>
      <c r="B56" s="415" t="s">
        <v>130</v>
      </c>
      <c r="C56" s="551" t="s">
        <v>131</v>
      </c>
      <c r="D56" s="160">
        <f>SUM(W56,X56,Y56,AJ56,AK56,AL56,AW56,AX56,AY56,BJ56,BK56,BL56,BW56,BX56,BY56,CJ56,CK56,CL56)</f>
        <v>30</v>
      </c>
      <c r="E56" s="90">
        <f t="shared" si="47"/>
        <v>20</v>
      </c>
      <c r="F56" s="73">
        <f t="shared" si="48"/>
        <v>0</v>
      </c>
      <c r="G56" s="73">
        <f t="shared" si="49"/>
        <v>15</v>
      </c>
      <c r="H56" s="9">
        <f t="shared" si="50"/>
        <v>15</v>
      </c>
      <c r="I56" s="9"/>
      <c r="J56" s="9"/>
      <c r="K56" s="9"/>
      <c r="L56" s="9"/>
      <c r="M56" s="9"/>
      <c r="N56" s="9">
        <f t="shared" si="51"/>
        <v>0</v>
      </c>
      <c r="O56" s="9"/>
      <c r="P56" s="300">
        <f t="shared" si="53"/>
        <v>1.2</v>
      </c>
      <c r="Q56" s="300">
        <f t="shared" si="54"/>
        <v>0.8</v>
      </c>
      <c r="R56" s="529">
        <v>2</v>
      </c>
      <c r="S56" s="97" t="s">
        <v>71</v>
      </c>
      <c r="T56" s="45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60"/>
      <c r="AF56" s="137"/>
      <c r="AG56" s="21">
        <v>1</v>
      </c>
      <c r="AH56" s="21"/>
      <c r="AI56" s="21">
        <v>10</v>
      </c>
      <c r="AJ56" s="21"/>
      <c r="AK56" s="21">
        <v>15</v>
      </c>
      <c r="AL56" s="21"/>
      <c r="AM56" s="21"/>
      <c r="AN56" s="21"/>
      <c r="AO56" s="21"/>
      <c r="AP56" s="21"/>
      <c r="AQ56" s="21"/>
      <c r="AR56" s="21"/>
      <c r="AS56" s="135"/>
      <c r="AT56" s="45">
        <v>1</v>
      </c>
      <c r="AU56" s="21"/>
      <c r="AV56" s="21">
        <v>10</v>
      </c>
      <c r="AW56" s="21"/>
      <c r="AX56" s="21"/>
      <c r="AY56" s="21">
        <v>15</v>
      </c>
      <c r="AZ56" s="21"/>
      <c r="BA56" s="21"/>
      <c r="BB56" s="21"/>
      <c r="BC56" s="21"/>
      <c r="BD56" s="21"/>
      <c r="BE56" s="60"/>
      <c r="BF56" s="130"/>
      <c r="BG56" s="162"/>
      <c r="BH56" s="9"/>
      <c r="BI56" s="73"/>
      <c r="BJ56" s="163"/>
      <c r="BK56" s="163"/>
      <c r="BL56" s="9"/>
      <c r="BM56" s="9"/>
      <c r="BN56" s="9"/>
      <c r="BO56" s="9"/>
      <c r="BP56" s="9"/>
      <c r="BQ56" s="9"/>
      <c r="BR56" s="164"/>
      <c r="BS56" s="165"/>
      <c r="BT56" s="162"/>
      <c r="BU56" s="9"/>
      <c r="BV56" s="73"/>
      <c r="BW56" s="163"/>
      <c r="BX56" s="163"/>
      <c r="BY56" s="9"/>
      <c r="BZ56" s="9"/>
      <c r="CA56" s="9"/>
      <c r="CB56" s="9"/>
      <c r="CC56" s="9"/>
      <c r="CD56" s="9"/>
      <c r="CE56" s="164"/>
      <c r="CF56" s="165"/>
      <c r="CG56" s="309"/>
      <c r="CH56" s="73"/>
      <c r="CI56" s="73"/>
      <c r="CJ56" s="163"/>
      <c r="CK56" s="163"/>
      <c r="CL56" s="91"/>
      <c r="CM56" s="503"/>
      <c r="CN56" s="163"/>
      <c r="CO56" s="163"/>
      <c r="CP56" s="163"/>
      <c r="CQ56" s="163"/>
      <c r="CR56" s="164"/>
      <c r="CS56" s="41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</row>
    <row r="57" spans="1:152" ht="14.5">
      <c r="A57" s="630"/>
      <c r="B57" s="415" t="s">
        <v>132</v>
      </c>
      <c r="C57" s="551" t="s">
        <v>133</v>
      </c>
      <c r="D57" s="160">
        <f>SUM(W57,X57,Y57,AJ57,AK57,AL57,AW57,AX57,AY57,BJ57,BK57,BL57,BW57,BX57,BY57,CJ57,CK57,CL57+CR57)</f>
        <v>15</v>
      </c>
      <c r="E57" s="90">
        <f t="shared" si="47"/>
        <v>10</v>
      </c>
      <c r="F57" s="73">
        <f t="shared" si="48"/>
        <v>0</v>
      </c>
      <c r="G57" s="73">
        <f t="shared" si="49"/>
        <v>15</v>
      </c>
      <c r="H57" s="9">
        <f t="shared" si="50"/>
        <v>0</v>
      </c>
      <c r="I57" s="9"/>
      <c r="J57" s="9"/>
      <c r="K57" s="9"/>
      <c r="L57" s="9"/>
      <c r="M57" s="9"/>
      <c r="N57" s="9">
        <f t="shared" si="51"/>
        <v>0</v>
      </c>
      <c r="O57" s="9"/>
      <c r="P57" s="300">
        <f t="shared" si="53"/>
        <v>0.6</v>
      </c>
      <c r="Q57" s="300">
        <f t="shared" si="54"/>
        <v>0.4</v>
      </c>
      <c r="R57" s="529">
        <f t="shared" si="52"/>
        <v>1</v>
      </c>
      <c r="S57" s="97" t="s">
        <v>71</v>
      </c>
      <c r="T57" s="45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60"/>
      <c r="AF57" s="137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135"/>
      <c r="AT57" s="45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60"/>
      <c r="BF57" s="130"/>
      <c r="BG57" s="45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60"/>
      <c r="BS57" s="130"/>
      <c r="BT57" s="45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60"/>
      <c r="CF57" s="130"/>
      <c r="CG57" s="31">
        <v>1</v>
      </c>
      <c r="CH57" s="21"/>
      <c r="CI57" s="4">
        <v>10</v>
      </c>
      <c r="CJ57" s="21"/>
      <c r="CK57" s="4">
        <v>15</v>
      </c>
      <c r="CL57" s="60"/>
      <c r="CM57" s="361"/>
      <c r="CN57" s="21"/>
      <c r="CO57" s="21"/>
      <c r="CP57" s="21"/>
      <c r="CQ57" s="21"/>
      <c r="CR57" s="60"/>
      <c r="CS57" s="41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</row>
    <row r="58" spans="1:152" ht="28.5" customHeight="1">
      <c r="A58" s="630"/>
      <c r="B58" s="415" t="s">
        <v>134</v>
      </c>
      <c r="C58" s="551" t="s">
        <v>135</v>
      </c>
      <c r="D58" s="160">
        <f>SUM(W58,X58,Y58,AJ58,AK58,AL58,AW58,AX58,AY58,BJ58,BK58,BL58,BW58,BX58,BY58,CJ58,CK58,CL58)</f>
        <v>30</v>
      </c>
      <c r="E58" s="90">
        <f t="shared" si="47"/>
        <v>20</v>
      </c>
      <c r="F58" s="73">
        <f t="shared" si="48"/>
        <v>0</v>
      </c>
      <c r="G58" s="73">
        <f t="shared" si="49"/>
        <v>0</v>
      </c>
      <c r="H58" s="9">
        <f t="shared" si="50"/>
        <v>30</v>
      </c>
      <c r="I58" s="9"/>
      <c r="J58" s="9"/>
      <c r="K58" s="9"/>
      <c r="L58" s="9"/>
      <c r="M58" s="9"/>
      <c r="N58" s="9">
        <f t="shared" si="51"/>
        <v>0</v>
      </c>
      <c r="O58" s="9"/>
      <c r="P58" s="300">
        <f t="shared" si="53"/>
        <v>1.2</v>
      </c>
      <c r="Q58" s="300">
        <f t="shared" si="54"/>
        <v>0.8</v>
      </c>
      <c r="R58" s="529">
        <f t="shared" si="52"/>
        <v>2</v>
      </c>
      <c r="S58" s="97" t="s">
        <v>71</v>
      </c>
      <c r="T58" s="45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60"/>
      <c r="AF58" s="137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135"/>
      <c r="AT58" s="45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60"/>
      <c r="BF58" s="130"/>
      <c r="BG58" s="45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60"/>
      <c r="BS58" s="130"/>
      <c r="BT58" s="162">
        <v>2</v>
      </c>
      <c r="BU58" s="9"/>
      <c r="BV58" s="9">
        <v>20</v>
      </c>
      <c r="BW58" s="163"/>
      <c r="BX58" s="163"/>
      <c r="BY58" s="9">
        <v>30</v>
      </c>
      <c r="BZ58" s="19"/>
      <c r="CA58" s="19"/>
      <c r="CB58" s="19"/>
      <c r="CC58" s="19"/>
      <c r="CD58" s="19"/>
      <c r="CE58" s="60"/>
      <c r="CF58" s="130"/>
      <c r="CG58" s="45"/>
      <c r="CH58" s="21"/>
      <c r="CI58" s="21"/>
      <c r="CJ58" s="21"/>
      <c r="CK58" s="21"/>
      <c r="CL58" s="60"/>
      <c r="CM58" s="361"/>
      <c r="CN58" s="21"/>
      <c r="CO58" s="21"/>
      <c r="CP58" s="21"/>
      <c r="CQ58" s="21"/>
      <c r="CR58" s="60"/>
      <c r="CS58" s="41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V58" s="15"/>
    </row>
    <row r="59" spans="1:152" ht="14.5">
      <c r="A59" s="630"/>
      <c r="B59" s="415" t="s">
        <v>136</v>
      </c>
      <c r="C59" s="551" t="s">
        <v>137</v>
      </c>
      <c r="D59" s="160">
        <f>SUM(W59,X59,Y59,AJ59,AK59,AL59,AW59,AX59,AY59,BJ59,BK59,BL59,BW59,BX59,BY59,CJ59,CK59,CL59)</f>
        <v>30</v>
      </c>
      <c r="E59" s="90">
        <f t="shared" si="47"/>
        <v>20</v>
      </c>
      <c r="F59" s="73">
        <f t="shared" si="48"/>
        <v>15</v>
      </c>
      <c r="G59" s="73">
        <f t="shared" si="49"/>
        <v>15</v>
      </c>
      <c r="H59" s="9">
        <f t="shared" si="50"/>
        <v>0</v>
      </c>
      <c r="I59" s="9"/>
      <c r="J59" s="9"/>
      <c r="K59" s="9"/>
      <c r="L59" s="9"/>
      <c r="M59" s="9"/>
      <c r="N59" s="9">
        <f t="shared" si="51"/>
        <v>0</v>
      </c>
      <c r="O59" s="9"/>
      <c r="P59" s="300">
        <f t="shared" si="53"/>
        <v>1.2</v>
      </c>
      <c r="Q59" s="300">
        <f t="shared" si="54"/>
        <v>0.8</v>
      </c>
      <c r="R59" s="529">
        <v>2</v>
      </c>
      <c r="S59" s="97" t="s">
        <v>71</v>
      </c>
      <c r="T59" s="45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60"/>
      <c r="AF59" s="137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135"/>
      <c r="AT59" s="45">
        <v>2</v>
      </c>
      <c r="AU59" s="21"/>
      <c r="AV59" s="21">
        <v>20</v>
      </c>
      <c r="AW59" s="21">
        <v>15</v>
      </c>
      <c r="AX59" s="21">
        <v>15</v>
      </c>
      <c r="AY59" s="21"/>
      <c r="AZ59" s="21"/>
      <c r="BA59" s="21"/>
      <c r="BB59" s="21"/>
      <c r="BC59" s="21"/>
      <c r="BD59" s="21"/>
      <c r="BE59" s="60"/>
      <c r="BF59" s="130"/>
      <c r="BG59" s="45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60"/>
      <c r="BS59" s="130"/>
      <c r="BT59" s="309"/>
      <c r="BU59" s="73"/>
      <c r="BV59" s="73"/>
      <c r="BW59" s="163"/>
      <c r="BX59" s="163"/>
      <c r="BY59" s="73"/>
      <c r="BZ59" s="19"/>
      <c r="CA59" s="19"/>
      <c r="CB59" s="19"/>
      <c r="CC59" s="19"/>
      <c r="CD59" s="19"/>
      <c r="CE59" s="60"/>
      <c r="CF59" s="130"/>
      <c r="CG59" s="31"/>
      <c r="CH59" s="4"/>
      <c r="CI59" s="4"/>
      <c r="CJ59" s="21"/>
      <c r="CK59" s="21"/>
      <c r="CL59" s="156"/>
      <c r="CM59" s="361"/>
      <c r="CN59" s="21"/>
      <c r="CO59" s="21"/>
      <c r="CP59" s="21"/>
      <c r="CQ59" s="21"/>
      <c r="CR59" s="60"/>
      <c r="CS59" s="41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V59" s="15"/>
    </row>
    <row r="60" spans="1:152" ht="14.5">
      <c r="A60" s="630"/>
      <c r="B60" s="415" t="s">
        <v>138</v>
      </c>
      <c r="C60" s="551" t="s">
        <v>139</v>
      </c>
      <c r="D60" s="160">
        <f>SUM(W60,X60,Y60,AJ60,AK60,AL60,AW60,AX60,AY60,BJ60,BK60,BL60,BW60,BX60,BY60,CJ60,CK60,CL60)</f>
        <v>15</v>
      </c>
      <c r="E60" s="90">
        <f t="shared" si="47"/>
        <v>10</v>
      </c>
      <c r="F60" s="73">
        <f t="shared" si="48"/>
        <v>0</v>
      </c>
      <c r="G60" s="73">
        <f t="shared" si="49"/>
        <v>0</v>
      </c>
      <c r="H60" s="9">
        <f t="shared" si="50"/>
        <v>15</v>
      </c>
      <c r="I60" s="9"/>
      <c r="J60" s="9"/>
      <c r="K60" s="9"/>
      <c r="L60" s="9"/>
      <c r="M60" s="9"/>
      <c r="N60" s="9">
        <f t="shared" si="51"/>
        <v>0</v>
      </c>
      <c r="O60" s="9"/>
      <c r="P60" s="300">
        <f t="shared" si="53"/>
        <v>0.6</v>
      </c>
      <c r="Q60" s="300">
        <f t="shared" si="54"/>
        <v>0.4</v>
      </c>
      <c r="R60" s="529">
        <f t="shared" si="52"/>
        <v>1</v>
      </c>
      <c r="S60" s="97" t="s">
        <v>71</v>
      </c>
      <c r="T60" s="45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60"/>
      <c r="AF60" s="137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135"/>
      <c r="AT60" s="45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60"/>
      <c r="BF60" s="130"/>
      <c r="BG60" s="45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60"/>
      <c r="BS60" s="130"/>
      <c r="BT60" s="131">
        <v>1</v>
      </c>
      <c r="BU60" s="19"/>
      <c r="BV60" s="19">
        <v>10</v>
      </c>
      <c r="BW60" s="21"/>
      <c r="BX60" s="21"/>
      <c r="BY60" s="19">
        <v>15</v>
      </c>
      <c r="BZ60" s="19"/>
      <c r="CA60" s="19"/>
      <c r="CB60" s="19"/>
      <c r="CC60" s="19"/>
      <c r="CD60" s="19"/>
      <c r="CE60" s="60"/>
      <c r="CF60" s="130"/>
      <c r="CG60" s="45"/>
      <c r="CH60" s="21"/>
      <c r="CI60" s="21"/>
      <c r="CJ60" s="21"/>
      <c r="CK60" s="21"/>
      <c r="CL60" s="60"/>
      <c r="CM60" s="361"/>
      <c r="CN60" s="21"/>
      <c r="CO60" s="21"/>
      <c r="CP60" s="21"/>
      <c r="CQ60" s="21"/>
      <c r="CR60" s="60"/>
      <c r="CS60" s="41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</row>
    <row r="61" spans="1:152" ht="14.5">
      <c r="A61" s="630"/>
      <c r="B61" s="415" t="s">
        <v>140</v>
      </c>
      <c r="C61" s="552" t="s">
        <v>141</v>
      </c>
      <c r="D61" s="160">
        <f>SUM(W61,X61,Y61,AJ61,AK61,AL61,AW61,AX61,AY61,BJ61,BK61,BL61,BW61,BX61,BY61,CJ61,CK61,CL61)</f>
        <v>15</v>
      </c>
      <c r="E61" s="90">
        <f t="shared" si="47"/>
        <v>10</v>
      </c>
      <c r="F61" s="73">
        <f t="shared" si="48"/>
        <v>0</v>
      </c>
      <c r="G61" s="73">
        <f t="shared" si="49"/>
        <v>15</v>
      </c>
      <c r="H61" s="9">
        <f t="shared" si="50"/>
        <v>0</v>
      </c>
      <c r="I61" s="140"/>
      <c r="J61" s="140"/>
      <c r="K61" s="140"/>
      <c r="L61" s="140"/>
      <c r="M61" s="140"/>
      <c r="N61" s="9">
        <f t="shared" si="51"/>
        <v>0</v>
      </c>
      <c r="O61" s="140"/>
      <c r="P61" s="300">
        <f t="shared" si="53"/>
        <v>0.6</v>
      </c>
      <c r="Q61" s="300">
        <f t="shared" si="54"/>
        <v>0.4</v>
      </c>
      <c r="R61" s="529">
        <v>1</v>
      </c>
      <c r="S61" s="97" t="s">
        <v>71</v>
      </c>
      <c r="T61" s="468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469"/>
      <c r="AF61" s="137"/>
      <c r="AG61" s="154">
        <v>1</v>
      </c>
      <c r="AH61" s="154"/>
      <c r="AI61" s="154">
        <v>10</v>
      </c>
      <c r="AJ61" s="154"/>
      <c r="AK61" s="154">
        <v>15</v>
      </c>
      <c r="AL61" s="154"/>
      <c r="AM61" s="154"/>
      <c r="AN61" s="154"/>
      <c r="AO61" s="154"/>
      <c r="AP61" s="154"/>
      <c r="AQ61" s="154"/>
      <c r="AR61" s="154"/>
      <c r="AS61" s="135"/>
      <c r="AT61" s="172"/>
      <c r="AU61" s="155"/>
      <c r="AV61" s="155"/>
      <c r="AW61" s="154"/>
      <c r="AX61" s="154"/>
      <c r="AY61" s="154"/>
      <c r="AZ61" s="154"/>
      <c r="BA61" s="154"/>
      <c r="BB61" s="154"/>
      <c r="BC61" s="154"/>
      <c r="BD61" s="154"/>
      <c r="BE61" s="295"/>
      <c r="BF61" s="130"/>
      <c r="BG61" s="468"/>
      <c r="BH61" s="154"/>
      <c r="BI61" s="154"/>
      <c r="BJ61" s="154"/>
      <c r="BK61" s="154"/>
      <c r="BL61" s="154"/>
      <c r="BM61" s="154"/>
      <c r="BN61" s="154"/>
      <c r="BO61" s="154"/>
      <c r="BP61" s="154"/>
      <c r="BQ61" s="154"/>
      <c r="BR61" s="469"/>
      <c r="BS61" s="130"/>
      <c r="BT61" s="468"/>
      <c r="BU61" s="154"/>
      <c r="BV61" s="154"/>
      <c r="BW61" s="154"/>
      <c r="BX61" s="154"/>
      <c r="BY61" s="154"/>
      <c r="BZ61" s="143"/>
      <c r="CA61" s="143"/>
      <c r="CB61" s="143"/>
      <c r="CC61" s="143"/>
      <c r="CD61" s="143"/>
      <c r="CE61" s="469"/>
      <c r="CF61" s="130"/>
      <c r="CG61" s="468"/>
      <c r="CH61" s="154"/>
      <c r="CI61" s="154"/>
      <c r="CJ61" s="154"/>
      <c r="CK61" s="154"/>
      <c r="CL61" s="469"/>
      <c r="CM61" s="504"/>
      <c r="CN61" s="154"/>
      <c r="CO61" s="154"/>
      <c r="CP61" s="154"/>
      <c r="CQ61" s="154"/>
      <c r="CR61" s="469"/>
      <c r="CS61" s="41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</row>
    <row r="62" spans="1:152" ht="15" thickBot="1">
      <c r="A62" s="630"/>
      <c r="B62" s="465" t="s">
        <v>142</v>
      </c>
      <c r="C62" s="355"/>
      <c r="D62" s="304">
        <f>SUM(AE62,AR62,BE62,BR62,CE62,CR62)</f>
        <v>0</v>
      </c>
      <c r="E62" s="93">
        <f t="shared" si="47"/>
        <v>0</v>
      </c>
      <c r="F62" s="94">
        <f t="shared" si="48"/>
        <v>0</v>
      </c>
      <c r="G62" s="94">
        <f t="shared" si="49"/>
        <v>0</v>
      </c>
      <c r="H62" s="140">
        <f t="shared" si="50"/>
        <v>0</v>
      </c>
      <c r="I62" s="140"/>
      <c r="J62" s="140"/>
      <c r="K62" s="140"/>
      <c r="L62" s="140"/>
      <c r="M62" s="140"/>
      <c r="N62" s="140">
        <f t="shared" si="51"/>
        <v>0</v>
      </c>
      <c r="O62" s="140"/>
      <c r="P62" s="300" t="e">
        <f t="shared" si="53"/>
        <v>#DIV/0!</v>
      </c>
      <c r="Q62" s="300" t="e">
        <f t="shared" si="54"/>
        <v>#DIV/0!</v>
      </c>
      <c r="R62" s="95"/>
      <c r="S62" s="153" t="s">
        <v>129</v>
      </c>
      <c r="T62" s="54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132"/>
      <c r="AF62" s="137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35"/>
      <c r="AT62" s="54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132"/>
      <c r="BF62" s="130"/>
      <c r="BG62" s="133"/>
      <c r="BH62" s="35"/>
      <c r="BI62" s="35"/>
      <c r="BJ62" s="55"/>
      <c r="BK62" s="55"/>
      <c r="BL62" s="55"/>
      <c r="BM62" s="35"/>
      <c r="BN62" s="35"/>
      <c r="BO62" s="35"/>
      <c r="BP62" s="35"/>
      <c r="BQ62" s="35"/>
      <c r="BR62" s="166"/>
      <c r="BS62" s="130"/>
      <c r="BT62" s="133"/>
      <c r="BU62" s="35"/>
      <c r="BV62" s="35"/>
      <c r="BW62" s="55"/>
      <c r="BX62" s="55"/>
      <c r="BY62" s="55"/>
      <c r="BZ62" s="35"/>
      <c r="CA62" s="35"/>
      <c r="CB62" s="35"/>
      <c r="CC62" s="35"/>
      <c r="CD62" s="35"/>
      <c r="CE62" s="166"/>
      <c r="CF62" s="130"/>
      <c r="CG62" s="54"/>
      <c r="CH62" s="55"/>
      <c r="CI62" s="55"/>
      <c r="CJ62" s="55"/>
      <c r="CK62" s="55"/>
      <c r="CL62" s="132"/>
      <c r="CM62" s="500"/>
      <c r="CN62" s="55"/>
      <c r="CO62" s="55"/>
      <c r="CP62" s="55"/>
      <c r="CQ62" s="55"/>
      <c r="CR62" s="132"/>
      <c r="CS62" s="41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</row>
    <row r="63" spans="1:152" s="17" customFormat="1" ht="15" thickBot="1">
      <c r="A63" s="630"/>
      <c r="B63" s="638"/>
      <c r="C63" s="58" t="s">
        <v>65</v>
      </c>
      <c r="D63" s="78">
        <f t="shared" ref="D63:O63" si="55">SUM(D54:D62)</f>
        <v>300</v>
      </c>
      <c r="E63" s="79">
        <f t="shared" si="55"/>
        <v>200</v>
      </c>
      <c r="F63" s="79">
        <f t="shared" si="55"/>
        <v>15</v>
      </c>
      <c r="G63" s="79">
        <f t="shared" si="55"/>
        <v>60</v>
      </c>
      <c r="H63" s="79">
        <f t="shared" si="55"/>
        <v>225</v>
      </c>
      <c r="I63" s="79">
        <f t="shared" si="55"/>
        <v>0</v>
      </c>
      <c r="J63" s="79">
        <f t="shared" si="55"/>
        <v>0</v>
      </c>
      <c r="K63" s="79">
        <f t="shared" si="55"/>
        <v>0</v>
      </c>
      <c r="L63" s="79">
        <f t="shared" si="55"/>
        <v>0</v>
      </c>
      <c r="M63" s="79">
        <f t="shared" si="55"/>
        <v>0</v>
      </c>
      <c r="N63" s="79">
        <f t="shared" si="55"/>
        <v>0</v>
      </c>
      <c r="O63" s="79">
        <f t="shared" si="55"/>
        <v>0</v>
      </c>
      <c r="P63" s="305">
        <f t="shared" si="53"/>
        <v>12</v>
      </c>
      <c r="Q63" s="305">
        <f t="shared" si="54"/>
        <v>8</v>
      </c>
      <c r="R63" s="81">
        <f>SUM(R54:R62)</f>
        <v>20</v>
      </c>
      <c r="S63" s="298">
        <v>2</v>
      </c>
      <c r="T63" s="85">
        <f t="shared" ref="T63:AY63" si="56">SUM(T54:T62)</f>
        <v>2</v>
      </c>
      <c r="U63" s="62">
        <f t="shared" si="56"/>
        <v>0</v>
      </c>
      <c r="V63" s="62">
        <f t="shared" si="56"/>
        <v>20</v>
      </c>
      <c r="W63" s="62">
        <f t="shared" si="56"/>
        <v>0</v>
      </c>
      <c r="X63" s="62">
        <f t="shared" si="56"/>
        <v>0</v>
      </c>
      <c r="Y63" s="62">
        <f t="shared" si="56"/>
        <v>30</v>
      </c>
      <c r="Z63" s="62">
        <f t="shared" si="56"/>
        <v>0</v>
      </c>
      <c r="AA63" s="62">
        <f t="shared" si="56"/>
        <v>0</v>
      </c>
      <c r="AB63" s="62">
        <f t="shared" si="56"/>
        <v>0</v>
      </c>
      <c r="AC63" s="62">
        <f t="shared" si="56"/>
        <v>0</v>
      </c>
      <c r="AD63" s="62">
        <f t="shared" si="56"/>
        <v>0</v>
      </c>
      <c r="AE63" s="62">
        <f t="shared" si="56"/>
        <v>0</v>
      </c>
      <c r="AF63" s="105">
        <f t="shared" si="56"/>
        <v>0</v>
      </c>
      <c r="AG63" s="86">
        <f t="shared" si="56"/>
        <v>4</v>
      </c>
      <c r="AH63" s="61">
        <f t="shared" si="56"/>
        <v>0</v>
      </c>
      <c r="AI63" s="61">
        <f t="shared" si="56"/>
        <v>40</v>
      </c>
      <c r="AJ63" s="61">
        <f t="shared" si="56"/>
        <v>0</v>
      </c>
      <c r="AK63" s="61">
        <f t="shared" si="56"/>
        <v>30</v>
      </c>
      <c r="AL63" s="61">
        <f t="shared" si="56"/>
        <v>30</v>
      </c>
      <c r="AM63" s="61">
        <f t="shared" si="56"/>
        <v>0</v>
      </c>
      <c r="AN63" s="61">
        <f t="shared" si="56"/>
        <v>0</v>
      </c>
      <c r="AO63" s="61">
        <f t="shared" si="56"/>
        <v>0</v>
      </c>
      <c r="AP63" s="61">
        <f t="shared" si="56"/>
        <v>0</v>
      </c>
      <c r="AQ63" s="61">
        <f t="shared" si="56"/>
        <v>0</v>
      </c>
      <c r="AR63" s="87">
        <f t="shared" si="56"/>
        <v>0</v>
      </c>
      <c r="AS63" s="106">
        <f t="shared" si="56"/>
        <v>0</v>
      </c>
      <c r="AT63" s="86">
        <f>SUM(AT54:AT62)</f>
        <v>6</v>
      </c>
      <c r="AU63" s="61">
        <f t="shared" si="56"/>
        <v>0</v>
      </c>
      <c r="AV63" s="61">
        <f t="shared" si="56"/>
        <v>60</v>
      </c>
      <c r="AW63" s="61">
        <f t="shared" si="56"/>
        <v>15</v>
      </c>
      <c r="AX63" s="61">
        <f t="shared" si="56"/>
        <v>15</v>
      </c>
      <c r="AY63" s="61">
        <f t="shared" si="56"/>
        <v>60</v>
      </c>
      <c r="AZ63" s="61">
        <f t="shared" ref="AZ63:CE63" si="57">SUM(AZ54:AZ62)</f>
        <v>0</v>
      </c>
      <c r="BA63" s="61">
        <f t="shared" si="57"/>
        <v>0</v>
      </c>
      <c r="BB63" s="61">
        <f t="shared" si="57"/>
        <v>0</v>
      </c>
      <c r="BC63" s="61">
        <f t="shared" si="57"/>
        <v>0</v>
      </c>
      <c r="BD63" s="61">
        <f t="shared" si="57"/>
        <v>0</v>
      </c>
      <c r="BE63" s="87">
        <f t="shared" si="57"/>
        <v>0</v>
      </c>
      <c r="BF63" s="88">
        <f t="shared" si="57"/>
        <v>0</v>
      </c>
      <c r="BG63" s="86"/>
      <c r="BH63" s="61">
        <f t="shared" si="57"/>
        <v>0</v>
      </c>
      <c r="BI63" s="61">
        <f t="shared" si="57"/>
        <v>30</v>
      </c>
      <c r="BJ63" s="61">
        <f t="shared" si="57"/>
        <v>0</v>
      </c>
      <c r="BK63" s="61">
        <f t="shared" si="57"/>
        <v>0</v>
      </c>
      <c r="BL63" s="61">
        <f t="shared" si="57"/>
        <v>45</v>
      </c>
      <c r="BM63" s="61">
        <f t="shared" si="57"/>
        <v>0</v>
      </c>
      <c r="BN63" s="61">
        <f t="shared" si="57"/>
        <v>0</v>
      </c>
      <c r="BO63" s="61">
        <f t="shared" si="57"/>
        <v>0</v>
      </c>
      <c r="BP63" s="61">
        <f t="shared" si="57"/>
        <v>0</v>
      </c>
      <c r="BQ63" s="61">
        <f t="shared" si="57"/>
        <v>0</v>
      </c>
      <c r="BR63" s="87">
        <f t="shared" si="57"/>
        <v>0</v>
      </c>
      <c r="BS63" s="88">
        <f t="shared" si="57"/>
        <v>0</v>
      </c>
      <c r="BT63" s="86">
        <f t="shared" si="57"/>
        <v>4</v>
      </c>
      <c r="BU63" s="61">
        <f t="shared" si="57"/>
        <v>0</v>
      </c>
      <c r="BV63" s="61">
        <f t="shared" si="57"/>
        <v>40</v>
      </c>
      <c r="BW63" s="61">
        <f t="shared" si="57"/>
        <v>0</v>
      </c>
      <c r="BX63" s="61">
        <f t="shared" si="57"/>
        <v>0</v>
      </c>
      <c r="BY63" s="61">
        <f t="shared" si="57"/>
        <v>60</v>
      </c>
      <c r="BZ63" s="61">
        <f t="shared" si="57"/>
        <v>0</v>
      </c>
      <c r="CA63" s="61">
        <f t="shared" si="57"/>
        <v>0</v>
      </c>
      <c r="CB63" s="61">
        <f t="shared" si="57"/>
        <v>0</v>
      </c>
      <c r="CC63" s="61">
        <f t="shared" si="57"/>
        <v>0</v>
      </c>
      <c r="CD63" s="61">
        <f t="shared" si="57"/>
        <v>0</v>
      </c>
      <c r="CE63" s="87">
        <f t="shared" si="57"/>
        <v>0</v>
      </c>
      <c r="CF63" s="88">
        <f t="shared" ref="CF63:CR63" si="58">SUM(CF54:CF62)</f>
        <v>0</v>
      </c>
      <c r="CG63" s="86">
        <f t="shared" si="58"/>
        <v>1</v>
      </c>
      <c r="CH63" s="61">
        <f t="shared" si="58"/>
        <v>0</v>
      </c>
      <c r="CI63" s="61">
        <f t="shared" si="58"/>
        <v>10</v>
      </c>
      <c r="CJ63" s="61">
        <f t="shared" si="58"/>
        <v>0</v>
      </c>
      <c r="CK63" s="61">
        <f t="shared" si="58"/>
        <v>15</v>
      </c>
      <c r="CL63" s="87">
        <f t="shared" si="58"/>
        <v>0</v>
      </c>
      <c r="CM63" s="501">
        <f t="shared" si="58"/>
        <v>0</v>
      </c>
      <c r="CN63" s="61">
        <f t="shared" si="58"/>
        <v>0</v>
      </c>
      <c r="CO63" s="61">
        <f t="shared" si="58"/>
        <v>0</v>
      </c>
      <c r="CP63" s="61">
        <f t="shared" si="58"/>
        <v>0</v>
      </c>
      <c r="CQ63" s="61">
        <f t="shared" si="58"/>
        <v>0</v>
      </c>
      <c r="CR63" s="87">
        <f t="shared" si="58"/>
        <v>0</v>
      </c>
      <c r="CS63" s="52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667">
        <f>SUM(T64+AG64)</f>
        <v>62</v>
      </c>
      <c r="EU63" s="667">
        <f>SUM(AT64+BG64)</f>
        <v>48</v>
      </c>
      <c r="EV63" s="667">
        <f>SUM(BT64+CG64)</f>
        <v>42</v>
      </c>
    </row>
    <row r="64" spans="1:152" s="17" customFormat="1" ht="15" thickBot="1">
      <c r="A64" s="631"/>
      <c r="B64" s="639"/>
      <c r="C64" s="107" t="s">
        <v>143</v>
      </c>
      <c r="D64" s="75">
        <f t="shared" ref="D64:O64" si="59">D23+D43+D52+D63</f>
        <v>2275</v>
      </c>
      <c r="E64" s="70">
        <f t="shared" si="59"/>
        <v>1615</v>
      </c>
      <c r="F64" s="70">
        <f t="shared" si="59"/>
        <v>265</v>
      </c>
      <c r="G64" s="70">
        <f t="shared" si="59"/>
        <v>1710</v>
      </c>
      <c r="H64" s="70">
        <f t="shared" si="59"/>
        <v>300</v>
      </c>
      <c r="I64" s="70">
        <f t="shared" si="59"/>
        <v>0</v>
      </c>
      <c r="J64" s="70">
        <f t="shared" si="59"/>
        <v>0</v>
      </c>
      <c r="K64" s="70">
        <f t="shared" si="59"/>
        <v>0</v>
      </c>
      <c r="L64" s="70">
        <f t="shared" si="59"/>
        <v>0</v>
      </c>
      <c r="M64" s="70">
        <f t="shared" si="59"/>
        <v>0</v>
      </c>
      <c r="N64" s="70">
        <f t="shared" si="59"/>
        <v>0</v>
      </c>
      <c r="O64" s="70">
        <f t="shared" si="59"/>
        <v>0</v>
      </c>
      <c r="P64" s="305">
        <f t="shared" si="53"/>
        <v>90.6</v>
      </c>
      <c r="Q64" s="305">
        <f t="shared" si="54"/>
        <v>64.400000000000006</v>
      </c>
      <c r="R64" s="74">
        <f t="shared" ref="R64:AW64" si="60">R23+R43+R52+R63</f>
        <v>155</v>
      </c>
      <c r="S64" s="108">
        <f t="shared" si="60"/>
        <v>10</v>
      </c>
      <c r="T64" s="75">
        <f t="shared" si="60"/>
        <v>28</v>
      </c>
      <c r="U64" s="70">
        <f t="shared" si="60"/>
        <v>0</v>
      </c>
      <c r="V64" s="70">
        <f t="shared" si="60"/>
        <v>245</v>
      </c>
      <c r="W64" s="70">
        <f t="shared" si="60"/>
        <v>85</v>
      </c>
      <c r="X64" s="70">
        <f t="shared" si="60"/>
        <v>345</v>
      </c>
      <c r="Y64" s="70">
        <f t="shared" si="60"/>
        <v>30</v>
      </c>
      <c r="Z64" s="70">
        <f t="shared" si="60"/>
        <v>0</v>
      </c>
      <c r="AA64" s="70">
        <f t="shared" si="60"/>
        <v>0</v>
      </c>
      <c r="AB64" s="70">
        <f t="shared" si="60"/>
        <v>0</v>
      </c>
      <c r="AC64" s="70">
        <f t="shared" si="60"/>
        <v>0</v>
      </c>
      <c r="AD64" s="70">
        <f t="shared" si="60"/>
        <v>0</v>
      </c>
      <c r="AE64" s="74">
        <f t="shared" si="60"/>
        <v>0</v>
      </c>
      <c r="AF64" s="83">
        <f t="shared" si="60"/>
        <v>0</v>
      </c>
      <c r="AG64" s="75">
        <f t="shared" si="60"/>
        <v>34</v>
      </c>
      <c r="AH64" s="70">
        <f t="shared" si="60"/>
        <v>0</v>
      </c>
      <c r="AI64" s="70">
        <f t="shared" si="60"/>
        <v>325</v>
      </c>
      <c r="AJ64" s="70">
        <f t="shared" si="60"/>
        <v>90</v>
      </c>
      <c r="AK64" s="70">
        <f t="shared" si="60"/>
        <v>405</v>
      </c>
      <c r="AL64" s="70">
        <f t="shared" si="60"/>
        <v>30</v>
      </c>
      <c r="AM64" s="70">
        <f t="shared" si="60"/>
        <v>0</v>
      </c>
      <c r="AN64" s="70">
        <f t="shared" si="60"/>
        <v>0</v>
      </c>
      <c r="AO64" s="70">
        <f t="shared" si="60"/>
        <v>0</v>
      </c>
      <c r="AP64" s="70">
        <f t="shared" si="60"/>
        <v>0</v>
      </c>
      <c r="AQ64" s="70">
        <f t="shared" si="60"/>
        <v>0</v>
      </c>
      <c r="AR64" s="74">
        <f t="shared" si="60"/>
        <v>0</v>
      </c>
      <c r="AS64" s="83">
        <f t="shared" si="60"/>
        <v>0</v>
      </c>
      <c r="AT64" s="75">
        <f t="shared" si="60"/>
        <v>29</v>
      </c>
      <c r="AU64" s="70">
        <f t="shared" si="60"/>
        <v>0</v>
      </c>
      <c r="AV64" s="70">
        <f t="shared" si="60"/>
        <v>260</v>
      </c>
      <c r="AW64" s="70">
        <f t="shared" si="60"/>
        <v>75</v>
      </c>
      <c r="AX64" s="70">
        <f t="shared" ref="AX64:CC64" si="61">AX23+AX43+AX52+AX63</f>
        <v>315</v>
      </c>
      <c r="AY64" s="70">
        <f t="shared" si="61"/>
        <v>105</v>
      </c>
      <c r="AZ64" s="70">
        <f t="shared" si="61"/>
        <v>0</v>
      </c>
      <c r="BA64" s="70">
        <f t="shared" si="61"/>
        <v>0</v>
      </c>
      <c r="BB64" s="70">
        <f t="shared" si="61"/>
        <v>0</v>
      </c>
      <c r="BC64" s="70">
        <f t="shared" si="61"/>
        <v>0</v>
      </c>
      <c r="BD64" s="70">
        <f t="shared" si="61"/>
        <v>0</v>
      </c>
      <c r="BE64" s="74">
        <f t="shared" si="61"/>
        <v>0</v>
      </c>
      <c r="BF64" s="83">
        <f t="shared" si="61"/>
        <v>0</v>
      </c>
      <c r="BG64" s="75">
        <f t="shared" si="61"/>
        <v>19</v>
      </c>
      <c r="BH64" s="70">
        <f t="shared" si="61"/>
        <v>0</v>
      </c>
      <c r="BI64" s="70">
        <f t="shared" si="61"/>
        <v>220</v>
      </c>
      <c r="BJ64" s="70">
        <f t="shared" si="61"/>
        <v>30</v>
      </c>
      <c r="BK64" s="70">
        <f t="shared" si="61"/>
        <v>285</v>
      </c>
      <c r="BL64" s="70">
        <f t="shared" si="61"/>
        <v>45</v>
      </c>
      <c r="BM64" s="70">
        <f t="shared" si="61"/>
        <v>0</v>
      </c>
      <c r="BN64" s="70">
        <f t="shared" si="61"/>
        <v>0</v>
      </c>
      <c r="BO64" s="70">
        <f t="shared" si="61"/>
        <v>0</v>
      </c>
      <c r="BP64" s="70">
        <f t="shared" si="61"/>
        <v>0</v>
      </c>
      <c r="BQ64" s="70">
        <f t="shared" si="61"/>
        <v>0</v>
      </c>
      <c r="BR64" s="74">
        <f t="shared" si="61"/>
        <v>0</v>
      </c>
      <c r="BS64" s="83">
        <f t="shared" si="61"/>
        <v>0</v>
      </c>
      <c r="BT64" s="75">
        <f t="shared" si="61"/>
        <v>19</v>
      </c>
      <c r="BU64" s="70">
        <f t="shared" si="61"/>
        <v>0</v>
      </c>
      <c r="BV64" s="70">
        <f t="shared" si="61"/>
        <v>205</v>
      </c>
      <c r="BW64" s="70">
        <f t="shared" si="61"/>
        <v>0</v>
      </c>
      <c r="BX64" s="70">
        <f t="shared" si="61"/>
        <v>210</v>
      </c>
      <c r="BY64" s="70">
        <f t="shared" si="61"/>
        <v>60</v>
      </c>
      <c r="BZ64" s="70">
        <f t="shared" si="61"/>
        <v>0</v>
      </c>
      <c r="CA64" s="70">
        <f t="shared" si="61"/>
        <v>0</v>
      </c>
      <c r="CB64" s="70">
        <f t="shared" si="61"/>
        <v>0</v>
      </c>
      <c r="CC64" s="70">
        <f t="shared" si="61"/>
        <v>0</v>
      </c>
      <c r="CD64" s="70">
        <f t="shared" ref="CD64:CR64" si="62">CD23+CD43+CD52+CD63</f>
        <v>0</v>
      </c>
      <c r="CE64" s="74">
        <f t="shared" si="62"/>
        <v>0</v>
      </c>
      <c r="CF64" s="83">
        <f t="shared" si="62"/>
        <v>0</v>
      </c>
      <c r="CG64" s="75">
        <f t="shared" si="62"/>
        <v>23</v>
      </c>
      <c r="CH64" s="70">
        <f t="shared" si="62"/>
        <v>0</v>
      </c>
      <c r="CI64" s="70">
        <f t="shared" si="62"/>
        <v>365</v>
      </c>
      <c r="CJ64" s="70">
        <f t="shared" si="62"/>
        <v>0</v>
      </c>
      <c r="CK64" s="70">
        <f t="shared" si="62"/>
        <v>210</v>
      </c>
      <c r="CL64" s="74">
        <f t="shared" si="62"/>
        <v>0</v>
      </c>
      <c r="CM64" s="502">
        <f t="shared" si="62"/>
        <v>0</v>
      </c>
      <c r="CN64" s="70">
        <f t="shared" si="62"/>
        <v>0</v>
      </c>
      <c r="CO64" s="70">
        <f t="shared" si="62"/>
        <v>0</v>
      </c>
      <c r="CP64" s="70">
        <f t="shared" si="62"/>
        <v>0</v>
      </c>
      <c r="CQ64" s="70">
        <f t="shared" si="62"/>
        <v>0</v>
      </c>
      <c r="CR64" s="74">
        <f t="shared" si="62"/>
        <v>0</v>
      </c>
      <c r="CS64" s="52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667"/>
      <c r="EU64" s="667"/>
      <c r="EV64" s="668"/>
    </row>
    <row r="65" spans="1:153" ht="15" customHeight="1">
      <c r="A65" s="632" t="s">
        <v>144</v>
      </c>
      <c r="B65" s="414" t="s">
        <v>124</v>
      </c>
      <c r="C65" s="356" t="s">
        <v>145</v>
      </c>
      <c r="D65" s="160">
        <f t="shared" ref="D65:D72" si="63">SUM(W65,X65,Y65,AJ65,AK65,AL65,AW65,AX65,AY65,BJ65,BK65,BL65,BW65,BX65,BY65,CJ65,CK65,CL65)</f>
        <v>60</v>
      </c>
      <c r="E65" s="64">
        <f t="shared" ref="E65:E73" si="64">SUM(V65,AV65,BV65,CI65,BI65,AI65)</f>
        <v>40</v>
      </c>
      <c r="F65" s="65">
        <f t="shared" ref="F65:F73" si="65">SUM(W65,AJ65,AW65,BJ65,BW65,CJ65)</f>
        <v>0</v>
      </c>
      <c r="G65" s="65">
        <f t="shared" ref="G65:G73" si="66">SUM(X65,AK65,AX65,BK65,BX65,CK65)</f>
        <v>0</v>
      </c>
      <c r="H65" s="134">
        <f t="shared" ref="H65:H73" si="67">SUM(Y65,AL65,AY65,BL65,BY65,CL65)</f>
        <v>60</v>
      </c>
      <c r="I65" s="134"/>
      <c r="J65" s="134"/>
      <c r="K65" s="134"/>
      <c r="L65" s="134"/>
      <c r="M65" s="134"/>
      <c r="N65" s="134">
        <f t="shared" ref="N65:N73" si="68">SUM(AE65,AR65,BE65,BR65,CE65,CR65)</f>
        <v>0</v>
      </c>
      <c r="O65" s="134"/>
      <c r="P65" s="301">
        <f>ROUND(D65/((D65+E65)/R65),1)</f>
        <v>2.4</v>
      </c>
      <c r="Q65" s="301">
        <f>R65-P65</f>
        <v>1.6</v>
      </c>
      <c r="R65" s="528">
        <f t="shared" ref="R65:R73" si="69">SUM(T65,AG65,AT65,BG65,BT65,CG65)</f>
        <v>4</v>
      </c>
      <c r="S65" s="92" t="s">
        <v>71</v>
      </c>
      <c r="T65" s="119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69"/>
      <c r="AF65" s="136"/>
      <c r="AG65" s="26">
        <v>1</v>
      </c>
      <c r="AH65" s="26"/>
      <c r="AI65" s="26">
        <v>10</v>
      </c>
      <c r="AJ65" s="26"/>
      <c r="AK65" s="26"/>
      <c r="AL65" s="26">
        <v>15</v>
      </c>
      <c r="AM65" s="26"/>
      <c r="AN65" s="26"/>
      <c r="AO65" s="26"/>
      <c r="AP65" s="26"/>
      <c r="AQ65" s="26"/>
      <c r="AR65" s="26"/>
      <c r="AS65" s="161"/>
      <c r="AT65" s="124">
        <v>1</v>
      </c>
      <c r="AU65" s="125"/>
      <c r="AV65" s="125">
        <v>10</v>
      </c>
      <c r="AW65" s="26"/>
      <c r="AX65" s="26"/>
      <c r="AY65" s="25">
        <v>15</v>
      </c>
      <c r="AZ65" s="125"/>
      <c r="BA65" s="125"/>
      <c r="BB65" s="125"/>
      <c r="BC65" s="125"/>
      <c r="BD65" s="125"/>
      <c r="BE65" s="69"/>
      <c r="BF65" s="123"/>
      <c r="BG65" s="124">
        <v>2</v>
      </c>
      <c r="BH65" s="125"/>
      <c r="BI65" s="125">
        <v>20</v>
      </c>
      <c r="BJ65" s="26"/>
      <c r="BK65" s="26"/>
      <c r="BL65" s="125">
        <v>30</v>
      </c>
      <c r="BM65" s="125"/>
      <c r="BN65" s="125"/>
      <c r="BO65" s="125"/>
      <c r="BP65" s="125"/>
      <c r="BQ65" s="125"/>
      <c r="BR65" s="69"/>
      <c r="BS65" s="123"/>
      <c r="BT65" s="119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69"/>
      <c r="CF65" s="123"/>
      <c r="CG65" s="119"/>
      <c r="CH65" s="26"/>
      <c r="CI65" s="26"/>
      <c r="CJ65" s="26"/>
      <c r="CK65" s="26"/>
      <c r="CL65" s="69"/>
      <c r="CM65" s="497"/>
      <c r="CN65" s="26"/>
      <c r="CO65" s="26"/>
      <c r="CP65" s="26"/>
      <c r="CQ65" s="26"/>
      <c r="CR65" s="69"/>
      <c r="CS65" s="41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</row>
    <row r="66" spans="1:153" ht="14.5">
      <c r="A66" s="633"/>
      <c r="B66" s="415" t="s">
        <v>127</v>
      </c>
      <c r="C66" s="357" t="s">
        <v>146</v>
      </c>
      <c r="D66" s="160">
        <f t="shared" si="63"/>
        <v>75</v>
      </c>
      <c r="E66" s="90">
        <f t="shared" si="64"/>
        <v>50</v>
      </c>
      <c r="F66" s="73">
        <f t="shared" si="65"/>
        <v>0</v>
      </c>
      <c r="G66" s="73">
        <f t="shared" si="66"/>
        <v>0</v>
      </c>
      <c r="H66" s="9">
        <f t="shared" si="67"/>
        <v>75</v>
      </c>
      <c r="I66" s="9"/>
      <c r="J66" s="9"/>
      <c r="K66" s="9"/>
      <c r="L66" s="9"/>
      <c r="M66" s="9"/>
      <c r="N66" s="9">
        <f t="shared" si="68"/>
        <v>0</v>
      </c>
      <c r="O66" s="9"/>
      <c r="P66" s="301">
        <f t="shared" ref="P66:P75" si="70">ROUND(D66/((D66+E66)/R66),1)</f>
        <v>3</v>
      </c>
      <c r="Q66" s="301">
        <f t="shared" ref="Q66:Q75" si="71">R66-P66</f>
        <v>2</v>
      </c>
      <c r="R66" s="529">
        <f t="shared" si="69"/>
        <v>5</v>
      </c>
      <c r="S66" s="97" t="s">
        <v>129</v>
      </c>
      <c r="T66" s="45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60"/>
      <c r="AF66" s="137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135"/>
      <c r="AT66" s="45">
        <v>2</v>
      </c>
      <c r="AU66" s="21"/>
      <c r="AV66" s="21">
        <v>20</v>
      </c>
      <c r="AW66" s="21"/>
      <c r="AX66" s="21"/>
      <c r="AY66" s="21">
        <v>30</v>
      </c>
      <c r="AZ66" s="21"/>
      <c r="BA66" s="21"/>
      <c r="BB66" s="21"/>
      <c r="BC66" s="21"/>
      <c r="BD66" s="21"/>
      <c r="BE66" s="60"/>
      <c r="BF66" s="130"/>
      <c r="BG66" s="131">
        <v>2</v>
      </c>
      <c r="BH66" s="19"/>
      <c r="BI66" s="4">
        <v>20</v>
      </c>
      <c r="BJ66" s="21"/>
      <c r="BK66" s="21"/>
      <c r="BL66" s="19">
        <v>30</v>
      </c>
      <c r="BM66" s="19"/>
      <c r="BN66" s="19"/>
      <c r="BO66" s="19"/>
      <c r="BP66" s="19"/>
      <c r="BQ66" s="19"/>
      <c r="BR66" s="60"/>
      <c r="BS66" s="130"/>
      <c r="BT66" s="131">
        <v>1</v>
      </c>
      <c r="BU66" s="19"/>
      <c r="BV66" s="19">
        <v>10</v>
      </c>
      <c r="BW66" s="21"/>
      <c r="BX66" s="21"/>
      <c r="BY66" s="19">
        <v>15</v>
      </c>
      <c r="BZ66" s="19"/>
      <c r="CA66" s="19"/>
      <c r="CB66" s="19"/>
      <c r="CC66" s="19"/>
      <c r="CD66" s="19"/>
      <c r="CE66" s="60"/>
      <c r="CF66" s="130"/>
      <c r="CG66" s="45"/>
      <c r="CH66" s="21"/>
      <c r="CI66" s="21"/>
      <c r="CJ66" s="21"/>
      <c r="CK66" s="21"/>
      <c r="CL66" s="60"/>
      <c r="CM66" s="361"/>
      <c r="CN66" s="21"/>
      <c r="CO66" s="21"/>
      <c r="CP66" s="21"/>
      <c r="CQ66" s="21"/>
      <c r="CR66" s="60"/>
      <c r="CS66" s="41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</row>
    <row r="67" spans="1:153" ht="14.5">
      <c r="A67" s="633"/>
      <c r="B67" s="415" t="s">
        <v>130</v>
      </c>
      <c r="C67" s="357" t="s">
        <v>147</v>
      </c>
      <c r="D67" s="160">
        <f t="shared" si="63"/>
        <v>60</v>
      </c>
      <c r="E67" s="90">
        <f t="shared" si="64"/>
        <v>40</v>
      </c>
      <c r="F67" s="73">
        <f t="shared" si="65"/>
        <v>0</v>
      </c>
      <c r="G67" s="73">
        <f t="shared" si="66"/>
        <v>0</v>
      </c>
      <c r="H67" s="9">
        <f t="shared" si="67"/>
        <v>60</v>
      </c>
      <c r="I67" s="9"/>
      <c r="J67" s="9"/>
      <c r="K67" s="9"/>
      <c r="L67" s="9"/>
      <c r="M67" s="9"/>
      <c r="N67" s="9">
        <f t="shared" si="68"/>
        <v>0</v>
      </c>
      <c r="O67" s="9"/>
      <c r="P67" s="301">
        <f t="shared" si="70"/>
        <v>2.4</v>
      </c>
      <c r="Q67" s="301">
        <f t="shared" si="71"/>
        <v>1.6</v>
      </c>
      <c r="R67" s="529">
        <f t="shared" si="69"/>
        <v>4</v>
      </c>
      <c r="S67" s="97" t="s">
        <v>71</v>
      </c>
      <c r="T67" s="45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60"/>
      <c r="AF67" s="137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135"/>
      <c r="AT67" s="45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60"/>
      <c r="BF67" s="130"/>
      <c r="BG67" s="131">
        <v>2</v>
      </c>
      <c r="BH67" s="19"/>
      <c r="BI67" s="4">
        <v>20</v>
      </c>
      <c r="BJ67" s="21"/>
      <c r="BK67" s="21"/>
      <c r="BL67" s="4">
        <v>30</v>
      </c>
      <c r="BM67" s="19"/>
      <c r="BN67" s="19"/>
      <c r="BO67" s="19"/>
      <c r="BP67" s="19"/>
      <c r="BQ67" s="19"/>
      <c r="BR67" s="60"/>
      <c r="BS67" s="130"/>
      <c r="BT67" s="131">
        <v>2</v>
      </c>
      <c r="BU67" s="19"/>
      <c r="BV67" s="19">
        <v>20</v>
      </c>
      <c r="BW67" s="21"/>
      <c r="BX67" s="21"/>
      <c r="BY67" s="19">
        <v>30</v>
      </c>
      <c r="BZ67" s="19"/>
      <c r="CA67" s="19"/>
      <c r="CB67" s="19"/>
      <c r="CC67" s="19"/>
      <c r="CD67" s="19"/>
      <c r="CE67" s="60"/>
      <c r="CF67" s="130"/>
      <c r="CG67" s="45"/>
      <c r="CH67" s="21"/>
      <c r="CI67" s="21"/>
      <c r="CJ67" s="21"/>
      <c r="CK67" s="21"/>
      <c r="CL67" s="60"/>
      <c r="CM67" s="361"/>
      <c r="CN67" s="21"/>
      <c r="CO67" s="21"/>
      <c r="CP67" s="21"/>
      <c r="CQ67" s="21"/>
      <c r="CR67" s="60"/>
      <c r="CS67" s="41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</row>
    <row r="68" spans="1:153" ht="14.5">
      <c r="A68" s="633"/>
      <c r="B68" s="415" t="s">
        <v>132</v>
      </c>
      <c r="C68" s="358" t="s">
        <v>148</v>
      </c>
      <c r="D68" s="160">
        <f t="shared" si="63"/>
        <v>30</v>
      </c>
      <c r="E68" s="90">
        <f t="shared" si="64"/>
        <v>20</v>
      </c>
      <c r="F68" s="73">
        <f t="shared" si="65"/>
        <v>0</v>
      </c>
      <c r="G68" s="73">
        <f t="shared" si="66"/>
        <v>0</v>
      </c>
      <c r="H68" s="9">
        <f t="shared" si="67"/>
        <v>30</v>
      </c>
      <c r="I68" s="9"/>
      <c r="J68" s="9"/>
      <c r="K68" s="9"/>
      <c r="L68" s="9"/>
      <c r="M68" s="9"/>
      <c r="N68" s="9">
        <f t="shared" si="68"/>
        <v>0</v>
      </c>
      <c r="O68" s="9"/>
      <c r="P68" s="301">
        <f t="shared" si="70"/>
        <v>1.2</v>
      </c>
      <c r="Q68" s="301">
        <f t="shared" si="71"/>
        <v>0.8</v>
      </c>
      <c r="R68" s="91">
        <f t="shared" si="69"/>
        <v>2</v>
      </c>
      <c r="S68" s="97" t="s">
        <v>71</v>
      </c>
      <c r="T68" s="45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60"/>
      <c r="AF68" s="137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135"/>
      <c r="AT68" s="45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60"/>
      <c r="BF68" s="130"/>
      <c r="BG68" s="45"/>
      <c r="BH68" s="21"/>
      <c r="BI68" s="21"/>
      <c r="BJ68" s="21"/>
      <c r="BK68" s="21"/>
      <c r="BL68" s="21"/>
      <c r="BM68" s="19"/>
      <c r="BN68" s="19"/>
      <c r="BO68" s="19"/>
      <c r="BP68" s="19"/>
      <c r="BQ68" s="19"/>
      <c r="BR68" s="60"/>
      <c r="BS68" s="130"/>
      <c r="BT68" s="131">
        <v>1</v>
      </c>
      <c r="BU68" s="19"/>
      <c r="BV68" s="4">
        <v>10</v>
      </c>
      <c r="BW68" s="21"/>
      <c r="BX68" s="21"/>
      <c r="BY68" s="19">
        <v>15</v>
      </c>
      <c r="BZ68" s="19"/>
      <c r="CA68" s="19"/>
      <c r="CB68" s="19"/>
      <c r="CC68" s="19"/>
      <c r="CD68" s="19"/>
      <c r="CE68" s="60"/>
      <c r="CF68" s="130"/>
      <c r="CG68" s="31">
        <v>1</v>
      </c>
      <c r="CH68" s="4"/>
      <c r="CI68" s="4">
        <v>10</v>
      </c>
      <c r="CJ68" s="21"/>
      <c r="CK68" s="21"/>
      <c r="CL68" s="156">
        <v>15</v>
      </c>
      <c r="CM68" s="361"/>
      <c r="CN68" s="21"/>
      <c r="CO68" s="21"/>
      <c r="CP68" s="21"/>
      <c r="CQ68" s="21"/>
      <c r="CR68" s="60"/>
      <c r="CS68" s="41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</row>
    <row r="69" spans="1:153" ht="14.5">
      <c r="A69" s="633"/>
      <c r="B69" s="415" t="s">
        <v>134</v>
      </c>
      <c r="C69" s="358" t="s">
        <v>149</v>
      </c>
      <c r="D69" s="160">
        <f t="shared" si="63"/>
        <v>30</v>
      </c>
      <c r="E69" s="90">
        <f t="shared" si="64"/>
        <v>20</v>
      </c>
      <c r="F69" s="73">
        <f t="shared" si="65"/>
        <v>0</v>
      </c>
      <c r="G69" s="73">
        <f t="shared" si="66"/>
        <v>0</v>
      </c>
      <c r="H69" s="9">
        <f t="shared" si="67"/>
        <v>30</v>
      </c>
      <c r="I69" s="9"/>
      <c r="J69" s="9"/>
      <c r="K69" s="9"/>
      <c r="L69" s="9"/>
      <c r="M69" s="9"/>
      <c r="N69" s="9">
        <f t="shared" si="68"/>
        <v>0</v>
      </c>
      <c r="O69" s="9"/>
      <c r="P69" s="301">
        <f t="shared" si="70"/>
        <v>1.2</v>
      </c>
      <c r="Q69" s="301">
        <f t="shared" si="71"/>
        <v>0.8</v>
      </c>
      <c r="R69" s="529">
        <f t="shared" si="69"/>
        <v>2</v>
      </c>
      <c r="S69" s="97" t="s">
        <v>71</v>
      </c>
      <c r="T69" s="45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60"/>
      <c r="AF69" s="137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135"/>
      <c r="AT69" s="45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60"/>
      <c r="BF69" s="130"/>
      <c r="BG69" s="45"/>
      <c r="BH69" s="21"/>
      <c r="BI69" s="21"/>
      <c r="BJ69" s="21"/>
      <c r="BK69" s="21"/>
      <c r="BL69" s="21"/>
      <c r="BM69" s="19"/>
      <c r="BN69" s="19"/>
      <c r="BO69" s="19"/>
      <c r="BP69" s="19"/>
      <c r="BQ69" s="19"/>
      <c r="BR69" s="60"/>
      <c r="BS69" s="130"/>
      <c r="BT69" s="131">
        <v>1</v>
      </c>
      <c r="BU69" s="19"/>
      <c r="BV69" s="4">
        <v>10</v>
      </c>
      <c r="BW69" s="21"/>
      <c r="BX69" s="21"/>
      <c r="BY69" s="19">
        <v>15</v>
      </c>
      <c r="BZ69" s="19"/>
      <c r="CA69" s="19"/>
      <c r="CB69" s="19"/>
      <c r="CC69" s="19"/>
      <c r="CD69" s="19"/>
      <c r="CE69" s="60"/>
      <c r="CF69" s="130"/>
      <c r="CG69" s="31">
        <v>1</v>
      </c>
      <c r="CH69" s="4"/>
      <c r="CI69" s="4">
        <v>10</v>
      </c>
      <c r="CJ69" s="21"/>
      <c r="CK69" s="21"/>
      <c r="CL69" s="156">
        <v>15</v>
      </c>
      <c r="CM69" s="361"/>
      <c r="CN69" s="21"/>
      <c r="CO69" s="21"/>
      <c r="CP69" s="21"/>
      <c r="CQ69" s="21"/>
      <c r="CR69" s="60"/>
      <c r="CS69" s="41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</row>
    <row r="70" spans="1:153" ht="14.5">
      <c r="A70" s="633"/>
      <c r="B70" s="415" t="s">
        <v>136</v>
      </c>
      <c r="C70" s="358" t="s">
        <v>150</v>
      </c>
      <c r="D70" s="160">
        <f t="shared" si="63"/>
        <v>75</v>
      </c>
      <c r="E70" s="90">
        <f t="shared" si="64"/>
        <v>50</v>
      </c>
      <c r="F70" s="73">
        <f t="shared" si="65"/>
        <v>0</v>
      </c>
      <c r="G70" s="73">
        <f t="shared" si="66"/>
        <v>0</v>
      </c>
      <c r="H70" s="9">
        <f t="shared" si="67"/>
        <v>75</v>
      </c>
      <c r="I70" s="9"/>
      <c r="J70" s="9"/>
      <c r="K70" s="9"/>
      <c r="L70" s="9"/>
      <c r="M70" s="9"/>
      <c r="N70" s="9">
        <f t="shared" si="68"/>
        <v>0</v>
      </c>
      <c r="O70" s="9"/>
      <c r="P70" s="301">
        <f t="shared" si="70"/>
        <v>3</v>
      </c>
      <c r="Q70" s="301">
        <f t="shared" si="71"/>
        <v>2</v>
      </c>
      <c r="R70" s="91">
        <f t="shared" si="69"/>
        <v>5</v>
      </c>
      <c r="S70" s="97" t="s">
        <v>71</v>
      </c>
      <c r="T70" s="45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60"/>
      <c r="AF70" s="137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135"/>
      <c r="AT70" s="45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60"/>
      <c r="BF70" s="130"/>
      <c r="BG70" s="45">
        <v>1</v>
      </c>
      <c r="BH70" s="21"/>
      <c r="BI70" s="21">
        <v>10</v>
      </c>
      <c r="BJ70" s="21"/>
      <c r="BK70" s="21"/>
      <c r="BL70" s="21">
        <v>15</v>
      </c>
      <c r="BM70" s="19"/>
      <c r="BN70" s="19"/>
      <c r="BO70" s="19"/>
      <c r="BP70" s="19"/>
      <c r="BQ70" s="19"/>
      <c r="BR70" s="60"/>
      <c r="BS70" s="130"/>
      <c r="BT70" s="131">
        <v>2</v>
      </c>
      <c r="BU70" s="19"/>
      <c r="BV70" s="19">
        <v>20</v>
      </c>
      <c r="BW70" s="21"/>
      <c r="BX70" s="21"/>
      <c r="BY70" s="19">
        <v>30</v>
      </c>
      <c r="BZ70" s="19"/>
      <c r="CA70" s="19"/>
      <c r="CB70" s="19"/>
      <c r="CC70" s="19"/>
      <c r="CD70" s="19"/>
      <c r="CE70" s="60"/>
      <c r="CF70" s="130"/>
      <c r="CG70" s="31">
        <v>2</v>
      </c>
      <c r="CH70" s="21"/>
      <c r="CI70" s="4">
        <v>20</v>
      </c>
      <c r="CJ70" s="21"/>
      <c r="CK70" s="21"/>
      <c r="CL70" s="156">
        <v>30</v>
      </c>
      <c r="CM70" s="361"/>
      <c r="CN70" s="21"/>
      <c r="CO70" s="21"/>
      <c r="CP70" s="21"/>
      <c r="CQ70" s="21"/>
      <c r="CR70" s="60"/>
      <c r="CS70" s="41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</row>
    <row r="71" spans="1:153" ht="14.5">
      <c r="A71" s="633"/>
      <c r="B71" s="415" t="s">
        <v>138</v>
      </c>
      <c r="C71" s="358" t="s">
        <v>151</v>
      </c>
      <c r="D71" s="160">
        <f t="shared" si="63"/>
        <v>60</v>
      </c>
      <c r="E71" s="90">
        <f t="shared" si="64"/>
        <v>40</v>
      </c>
      <c r="F71" s="73">
        <f t="shared" si="65"/>
        <v>0</v>
      </c>
      <c r="G71" s="73">
        <f t="shared" si="66"/>
        <v>0</v>
      </c>
      <c r="H71" s="9">
        <f t="shared" si="67"/>
        <v>60</v>
      </c>
      <c r="I71" s="9"/>
      <c r="J71" s="9"/>
      <c r="K71" s="9"/>
      <c r="L71" s="9"/>
      <c r="M71" s="9"/>
      <c r="N71" s="9">
        <f t="shared" si="68"/>
        <v>0</v>
      </c>
      <c r="O71" s="9"/>
      <c r="P71" s="301">
        <f t="shared" si="70"/>
        <v>2.4</v>
      </c>
      <c r="Q71" s="301">
        <f t="shared" si="71"/>
        <v>1.6</v>
      </c>
      <c r="R71" s="91">
        <f t="shared" si="69"/>
        <v>4</v>
      </c>
      <c r="S71" s="97" t="s">
        <v>126</v>
      </c>
      <c r="T71" s="45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60"/>
      <c r="AF71" s="137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135"/>
      <c r="AT71" s="554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60"/>
      <c r="BF71" s="130"/>
      <c r="BG71" s="45"/>
      <c r="BH71" s="21"/>
      <c r="BI71" s="21"/>
      <c r="BJ71" s="21"/>
      <c r="BK71" s="21"/>
      <c r="BL71" s="21"/>
      <c r="BM71" s="19"/>
      <c r="BN71" s="19"/>
      <c r="BO71" s="19"/>
      <c r="BP71" s="19"/>
      <c r="BQ71" s="19"/>
      <c r="BR71" s="60"/>
      <c r="BS71" s="130"/>
      <c r="BT71" s="131">
        <v>2</v>
      </c>
      <c r="BU71" s="19"/>
      <c r="BV71" s="19">
        <v>20</v>
      </c>
      <c r="BW71" s="21"/>
      <c r="BX71" s="21"/>
      <c r="BY71" s="19">
        <v>30</v>
      </c>
      <c r="BZ71" s="19"/>
      <c r="CA71" s="19"/>
      <c r="CB71" s="19"/>
      <c r="CC71" s="19"/>
      <c r="CD71" s="19"/>
      <c r="CE71" s="60"/>
      <c r="CF71" s="130"/>
      <c r="CG71" s="31">
        <v>2</v>
      </c>
      <c r="CH71" s="21"/>
      <c r="CI71" s="4">
        <v>20</v>
      </c>
      <c r="CJ71" s="21"/>
      <c r="CK71" s="21"/>
      <c r="CL71" s="156">
        <v>30</v>
      </c>
      <c r="CM71" s="361"/>
      <c r="CN71" s="21"/>
      <c r="CO71" s="21"/>
      <c r="CP71" s="21"/>
      <c r="CQ71" s="21"/>
      <c r="CR71" s="60"/>
      <c r="CS71" s="41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V71" s="15"/>
    </row>
    <row r="72" spans="1:153" ht="14.5">
      <c r="A72" s="633"/>
      <c r="B72" s="415" t="s">
        <v>140</v>
      </c>
      <c r="C72" s="470" t="s">
        <v>152</v>
      </c>
      <c r="D72" s="160">
        <f t="shared" si="63"/>
        <v>0</v>
      </c>
      <c r="E72" s="90">
        <f t="shared" si="64"/>
        <v>56</v>
      </c>
      <c r="F72" s="73">
        <f t="shared" si="65"/>
        <v>0</v>
      </c>
      <c r="G72" s="73">
        <f t="shared" si="66"/>
        <v>0</v>
      </c>
      <c r="H72" s="9">
        <f t="shared" si="67"/>
        <v>0</v>
      </c>
      <c r="I72" s="140"/>
      <c r="J72" s="140"/>
      <c r="K72" s="140"/>
      <c r="L72" s="140"/>
      <c r="M72" s="140"/>
      <c r="N72" s="9">
        <f t="shared" si="68"/>
        <v>144</v>
      </c>
      <c r="O72" s="140"/>
      <c r="P72" s="301">
        <f t="shared" si="70"/>
        <v>0</v>
      </c>
      <c r="Q72" s="301">
        <f t="shared" si="71"/>
        <v>8</v>
      </c>
      <c r="R72" s="529">
        <f t="shared" si="69"/>
        <v>8</v>
      </c>
      <c r="S72" s="171" t="s">
        <v>71</v>
      </c>
      <c r="T72" s="468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469"/>
      <c r="AF72" s="137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35"/>
      <c r="AT72" s="172">
        <v>8</v>
      </c>
      <c r="AU72" s="155"/>
      <c r="AV72" s="155">
        <v>56</v>
      </c>
      <c r="AW72" s="154"/>
      <c r="AX72" s="154"/>
      <c r="AY72" s="154"/>
      <c r="AZ72" s="154"/>
      <c r="BA72" s="154"/>
      <c r="BB72" s="154"/>
      <c r="BC72" s="154"/>
      <c r="BD72" s="154"/>
      <c r="BE72" s="295">
        <v>144</v>
      </c>
      <c r="BF72" s="130"/>
      <c r="BG72" s="468"/>
      <c r="BH72" s="154"/>
      <c r="BI72" s="154"/>
      <c r="BJ72" s="154"/>
      <c r="BK72" s="154"/>
      <c r="BL72" s="154"/>
      <c r="BM72" s="143"/>
      <c r="BN72" s="143"/>
      <c r="BO72" s="143"/>
      <c r="BP72" s="143"/>
      <c r="BQ72" s="143"/>
      <c r="BR72" s="469"/>
      <c r="BS72" s="130"/>
      <c r="BT72" s="468"/>
      <c r="BU72" s="154"/>
      <c r="BV72" s="154"/>
      <c r="BW72" s="154"/>
      <c r="BX72" s="154"/>
      <c r="BY72" s="154"/>
      <c r="BZ72" s="143"/>
      <c r="CA72" s="143"/>
      <c r="CB72" s="143"/>
      <c r="CC72" s="143"/>
      <c r="CD72" s="143"/>
      <c r="CE72" s="469"/>
      <c r="CF72" s="130"/>
      <c r="CG72" s="468"/>
      <c r="CH72" s="154"/>
      <c r="CI72" s="154"/>
      <c r="CJ72" s="154"/>
      <c r="CK72" s="154"/>
      <c r="CL72" s="469"/>
      <c r="CM72" s="504"/>
      <c r="CN72" s="154"/>
      <c r="CO72" s="154"/>
      <c r="CP72" s="154"/>
      <c r="CQ72" s="154"/>
      <c r="CR72" s="469"/>
      <c r="CS72" s="41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V72" s="15"/>
    </row>
    <row r="73" spans="1:153" ht="15" thickBot="1">
      <c r="A73" s="633"/>
      <c r="B73" s="465" t="s">
        <v>142</v>
      </c>
      <c r="C73" s="359" t="s">
        <v>153</v>
      </c>
      <c r="D73" s="304">
        <f>SUM(AE73,AR73,BE73,BR73,CE73,CR73)</f>
        <v>288</v>
      </c>
      <c r="E73" s="93">
        <f t="shared" si="64"/>
        <v>112</v>
      </c>
      <c r="F73" s="94">
        <f t="shared" si="65"/>
        <v>0</v>
      </c>
      <c r="G73" s="94">
        <f t="shared" si="66"/>
        <v>0</v>
      </c>
      <c r="H73" s="140">
        <f t="shared" si="67"/>
        <v>0</v>
      </c>
      <c r="I73" s="140"/>
      <c r="J73" s="140"/>
      <c r="K73" s="140"/>
      <c r="L73" s="140"/>
      <c r="M73" s="140"/>
      <c r="N73" s="140">
        <f t="shared" si="68"/>
        <v>288</v>
      </c>
      <c r="O73" s="140"/>
      <c r="P73" s="301">
        <f t="shared" si="70"/>
        <v>11.5</v>
      </c>
      <c r="Q73" s="301">
        <f t="shared" si="71"/>
        <v>4.5</v>
      </c>
      <c r="R73" s="553">
        <f t="shared" si="69"/>
        <v>16</v>
      </c>
      <c r="S73" s="153" t="s">
        <v>129</v>
      </c>
      <c r="T73" s="54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132"/>
      <c r="AF73" s="137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35"/>
      <c r="AT73" s="54"/>
      <c r="AU73" s="55"/>
      <c r="AV73" s="55"/>
      <c r="AW73" s="55"/>
      <c r="AX73" s="55"/>
      <c r="AY73" s="55"/>
      <c r="AZ73" s="35"/>
      <c r="BA73" s="35"/>
      <c r="BB73" s="35"/>
      <c r="BC73" s="35"/>
      <c r="BD73" s="35"/>
      <c r="BE73" s="132"/>
      <c r="BF73" s="130"/>
      <c r="BG73" s="133">
        <v>8</v>
      </c>
      <c r="BH73" s="35"/>
      <c r="BI73" s="35">
        <v>56</v>
      </c>
      <c r="BJ73" s="55"/>
      <c r="BK73" s="55"/>
      <c r="BL73" s="55"/>
      <c r="BM73" s="35"/>
      <c r="BN73" s="35"/>
      <c r="BO73" s="35"/>
      <c r="BP73" s="35"/>
      <c r="BQ73" s="35"/>
      <c r="BR73" s="166">
        <v>144</v>
      </c>
      <c r="BS73" s="130"/>
      <c r="BT73" s="133">
        <v>8</v>
      </c>
      <c r="BU73" s="35"/>
      <c r="BV73" s="35">
        <v>56</v>
      </c>
      <c r="BW73" s="55"/>
      <c r="BX73" s="55"/>
      <c r="BY73" s="55"/>
      <c r="BZ73" s="35"/>
      <c r="CA73" s="35"/>
      <c r="CB73" s="35"/>
      <c r="CC73" s="35"/>
      <c r="CD73" s="35"/>
      <c r="CE73" s="166">
        <v>144</v>
      </c>
      <c r="CF73" s="130"/>
      <c r="CG73" s="54"/>
      <c r="CH73" s="55"/>
      <c r="CI73" s="55"/>
      <c r="CJ73" s="55"/>
      <c r="CK73" s="55"/>
      <c r="CL73" s="132"/>
      <c r="CM73" s="500"/>
      <c r="CN73" s="55"/>
      <c r="CO73" s="55"/>
      <c r="CP73" s="55"/>
      <c r="CQ73" s="55"/>
      <c r="CR73" s="132"/>
      <c r="CS73" s="41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</row>
    <row r="74" spans="1:153" s="17" customFormat="1" ht="15" thickBot="1">
      <c r="A74" s="633"/>
      <c r="B74" s="640"/>
      <c r="C74" s="58" t="s">
        <v>65</v>
      </c>
      <c r="D74" s="78">
        <f>SUM(D65:D73)</f>
        <v>678</v>
      </c>
      <c r="E74" s="79">
        <f t="shared" ref="E74:R74" si="72">SUM(E65:E73)</f>
        <v>428</v>
      </c>
      <c r="F74" s="79">
        <f t="shared" si="72"/>
        <v>0</v>
      </c>
      <c r="G74" s="79">
        <f t="shared" si="72"/>
        <v>0</v>
      </c>
      <c r="H74" s="79">
        <f t="shared" si="72"/>
        <v>390</v>
      </c>
      <c r="I74" s="79">
        <f t="shared" si="72"/>
        <v>0</v>
      </c>
      <c r="J74" s="79">
        <f t="shared" si="72"/>
        <v>0</v>
      </c>
      <c r="K74" s="79">
        <f t="shared" si="72"/>
        <v>0</v>
      </c>
      <c r="L74" s="79">
        <f t="shared" si="72"/>
        <v>0</v>
      </c>
      <c r="M74" s="79">
        <f t="shared" si="72"/>
        <v>0</v>
      </c>
      <c r="N74" s="79">
        <f t="shared" si="72"/>
        <v>432</v>
      </c>
      <c r="O74" s="79">
        <f t="shared" si="72"/>
        <v>0</v>
      </c>
      <c r="P74" s="305">
        <f t="shared" si="70"/>
        <v>30.7</v>
      </c>
      <c r="Q74" s="305">
        <f t="shared" si="71"/>
        <v>19.3</v>
      </c>
      <c r="R74" s="81">
        <f t="shared" si="72"/>
        <v>50</v>
      </c>
      <c r="S74" s="298">
        <v>2</v>
      </c>
      <c r="T74" s="85">
        <f>SUM(T65:T73)</f>
        <v>0</v>
      </c>
      <c r="U74" s="62">
        <f t="shared" ref="U74:AE74" si="73">SUM(U65:U73)</f>
        <v>0</v>
      </c>
      <c r="V74" s="62">
        <f t="shared" si="73"/>
        <v>0</v>
      </c>
      <c r="W74" s="62">
        <f t="shared" si="73"/>
        <v>0</v>
      </c>
      <c r="X74" s="62">
        <f t="shared" si="73"/>
        <v>0</v>
      </c>
      <c r="Y74" s="62">
        <f t="shared" si="73"/>
        <v>0</v>
      </c>
      <c r="Z74" s="62">
        <f t="shared" si="73"/>
        <v>0</v>
      </c>
      <c r="AA74" s="62">
        <f t="shared" si="73"/>
        <v>0</v>
      </c>
      <c r="AB74" s="62">
        <f t="shared" si="73"/>
        <v>0</v>
      </c>
      <c r="AC74" s="62">
        <f t="shared" si="73"/>
        <v>0</v>
      </c>
      <c r="AD74" s="62">
        <f t="shared" si="73"/>
        <v>0</v>
      </c>
      <c r="AE74" s="62">
        <f t="shared" si="73"/>
        <v>0</v>
      </c>
      <c r="AF74" s="105">
        <f t="shared" ref="AF74" si="74">SUM(AF65:AF73)</f>
        <v>0</v>
      </c>
      <c r="AG74" s="86">
        <f t="shared" ref="AG74" si="75">SUM(AG65:AG73)</f>
        <v>1</v>
      </c>
      <c r="AH74" s="61">
        <f t="shared" ref="AH74" si="76">SUM(AH65:AH73)</f>
        <v>0</v>
      </c>
      <c r="AI74" s="61">
        <f t="shared" ref="AI74" si="77">SUM(AI65:AI73)</f>
        <v>10</v>
      </c>
      <c r="AJ74" s="61">
        <f t="shared" ref="AJ74" si="78">SUM(AJ65:AJ73)</f>
        <v>0</v>
      </c>
      <c r="AK74" s="61">
        <f t="shared" ref="AK74" si="79">SUM(AK65:AK73)</f>
        <v>0</v>
      </c>
      <c r="AL74" s="61">
        <f t="shared" ref="AL74" si="80">SUM(AL65:AL73)</f>
        <v>15</v>
      </c>
      <c r="AM74" s="61">
        <f t="shared" ref="AM74" si="81">SUM(AM65:AM73)</f>
        <v>0</v>
      </c>
      <c r="AN74" s="61">
        <f t="shared" ref="AN74" si="82">SUM(AN65:AN73)</f>
        <v>0</v>
      </c>
      <c r="AO74" s="61">
        <f t="shared" ref="AO74" si="83">SUM(AO65:AO73)</f>
        <v>0</v>
      </c>
      <c r="AP74" s="61">
        <f t="shared" ref="AP74" si="84">SUM(AP65:AP73)</f>
        <v>0</v>
      </c>
      <c r="AQ74" s="61">
        <f t="shared" ref="AQ74" si="85">SUM(AQ65:AQ73)</f>
        <v>0</v>
      </c>
      <c r="AR74" s="87">
        <f t="shared" ref="AR74" si="86">SUM(AR65:AR73)</f>
        <v>0</v>
      </c>
      <c r="AS74" s="106">
        <f t="shared" ref="AS74" si="87">SUM(AS65:AS73)</f>
        <v>0</v>
      </c>
      <c r="AT74" s="86">
        <f t="shared" ref="AT74" si="88">SUM(AT65:AT73)</f>
        <v>11</v>
      </c>
      <c r="AU74" s="61">
        <f t="shared" ref="AU74" si="89">SUM(AU65:AU73)</f>
        <v>0</v>
      </c>
      <c r="AV74" s="61">
        <f t="shared" ref="AV74" si="90">SUM(AV65:AV73)</f>
        <v>86</v>
      </c>
      <c r="AW74" s="61">
        <f t="shared" ref="AW74" si="91">SUM(AW65:AW73)</f>
        <v>0</v>
      </c>
      <c r="AX74" s="61">
        <f t="shared" ref="AX74" si="92">SUM(AX65:AX73)</f>
        <v>0</v>
      </c>
      <c r="AY74" s="61">
        <f t="shared" ref="AY74" si="93">SUM(AY65:AY73)</f>
        <v>45</v>
      </c>
      <c r="AZ74" s="61">
        <f t="shared" ref="AZ74" si="94">SUM(AZ65:AZ73)</f>
        <v>0</v>
      </c>
      <c r="BA74" s="61">
        <f t="shared" ref="BA74" si="95">SUM(BA65:BA73)</f>
        <v>0</v>
      </c>
      <c r="BB74" s="61">
        <f t="shared" ref="BB74" si="96">SUM(BB65:BB73)</f>
        <v>0</v>
      </c>
      <c r="BC74" s="61">
        <f t="shared" ref="BC74" si="97">SUM(BC65:BC73)</f>
        <v>0</v>
      </c>
      <c r="BD74" s="61">
        <f t="shared" ref="BD74" si="98">SUM(BD65:BD73)</f>
        <v>0</v>
      </c>
      <c r="BE74" s="87">
        <f t="shared" ref="BE74" si="99">SUM(BE65:BE73)</f>
        <v>144</v>
      </c>
      <c r="BF74" s="88">
        <f t="shared" ref="BF74" si="100">SUM(BF65:BF73)</f>
        <v>0</v>
      </c>
      <c r="BG74" s="86">
        <f t="shared" ref="BG74" si="101">SUM(BG65:BG73)</f>
        <v>15</v>
      </c>
      <c r="BH74" s="61">
        <f t="shared" ref="BH74" si="102">SUM(BH65:BH73)</f>
        <v>0</v>
      </c>
      <c r="BI74" s="61">
        <f t="shared" ref="BI74" si="103">SUM(BI65:BI73)</f>
        <v>126</v>
      </c>
      <c r="BJ74" s="61">
        <f t="shared" ref="BJ74" si="104">SUM(BJ65:BJ73)</f>
        <v>0</v>
      </c>
      <c r="BK74" s="61">
        <f t="shared" ref="BK74" si="105">SUM(BK65:BK73)</f>
        <v>0</v>
      </c>
      <c r="BL74" s="61">
        <f t="shared" ref="BL74" si="106">SUM(BL65:BL73)</f>
        <v>105</v>
      </c>
      <c r="BM74" s="61">
        <f t="shared" ref="BM74" si="107">SUM(BM65:BM73)</f>
        <v>0</v>
      </c>
      <c r="BN74" s="61">
        <f t="shared" ref="BN74" si="108">SUM(BN65:BN73)</f>
        <v>0</v>
      </c>
      <c r="BO74" s="61">
        <f t="shared" ref="BO74" si="109">SUM(BO65:BO73)</f>
        <v>0</v>
      </c>
      <c r="BP74" s="61">
        <f t="shared" ref="BP74" si="110">SUM(BP65:BP73)</f>
        <v>0</v>
      </c>
      <c r="BQ74" s="61">
        <f t="shared" ref="BQ74" si="111">SUM(BQ65:BQ73)</f>
        <v>0</v>
      </c>
      <c r="BR74" s="87">
        <f t="shared" ref="BR74" si="112">SUM(BR65:BR73)</f>
        <v>144</v>
      </c>
      <c r="BS74" s="88">
        <f t="shared" ref="BS74" si="113">SUM(BS65:BS73)</f>
        <v>0</v>
      </c>
      <c r="BT74" s="86">
        <f t="shared" ref="BT74" si="114">SUM(BT65:BT73)</f>
        <v>17</v>
      </c>
      <c r="BU74" s="61">
        <f t="shared" ref="BU74" si="115">SUM(BU65:BU73)</f>
        <v>0</v>
      </c>
      <c r="BV74" s="61">
        <f t="shared" ref="BV74" si="116">SUM(BV65:BV73)</f>
        <v>146</v>
      </c>
      <c r="BW74" s="61">
        <f t="shared" ref="BW74" si="117">SUM(BW65:BW73)</f>
        <v>0</v>
      </c>
      <c r="BX74" s="61">
        <f t="shared" ref="BX74" si="118">SUM(BX65:BX73)</f>
        <v>0</v>
      </c>
      <c r="BY74" s="61">
        <f t="shared" ref="BY74" si="119">SUM(BY65:BY73)</f>
        <v>135</v>
      </c>
      <c r="BZ74" s="61">
        <f t="shared" ref="BZ74" si="120">SUM(BZ65:BZ73)</f>
        <v>0</v>
      </c>
      <c r="CA74" s="61">
        <f t="shared" ref="CA74" si="121">SUM(CA65:CA73)</f>
        <v>0</v>
      </c>
      <c r="CB74" s="61">
        <f t="shared" ref="CB74" si="122">SUM(CB65:CB73)</f>
        <v>0</v>
      </c>
      <c r="CC74" s="61">
        <f t="shared" ref="CC74" si="123">SUM(CC65:CC73)</f>
        <v>0</v>
      </c>
      <c r="CD74" s="61">
        <f t="shared" ref="CD74" si="124">SUM(CD65:CD73)</f>
        <v>0</v>
      </c>
      <c r="CE74" s="87">
        <f t="shared" ref="CE74" si="125">SUM(CE65:CE73)</f>
        <v>144</v>
      </c>
      <c r="CF74" s="88">
        <f t="shared" ref="CF74" si="126">SUM(CF65:CF73)</f>
        <v>0</v>
      </c>
      <c r="CG74" s="86">
        <f t="shared" ref="CG74" si="127">SUM(CG65:CG73)</f>
        <v>6</v>
      </c>
      <c r="CH74" s="61">
        <f t="shared" ref="CH74" si="128">SUM(CH65:CH73)</f>
        <v>0</v>
      </c>
      <c r="CI74" s="61">
        <f t="shared" ref="CI74" si="129">SUM(CI65:CI73)</f>
        <v>60</v>
      </c>
      <c r="CJ74" s="61">
        <f t="shared" ref="CJ74" si="130">SUM(CJ65:CJ73)</f>
        <v>0</v>
      </c>
      <c r="CK74" s="61">
        <f t="shared" ref="CK74" si="131">SUM(CK65:CK73)</f>
        <v>0</v>
      </c>
      <c r="CL74" s="87">
        <f t="shared" ref="CL74" si="132">SUM(CL65:CL73)</f>
        <v>90</v>
      </c>
      <c r="CM74" s="501">
        <f t="shared" ref="CM74" si="133">SUM(CM65:CM73)</f>
        <v>0</v>
      </c>
      <c r="CN74" s="61">
        <f t="shared" ref="CN74" si="134">SUM(CN65:CN73)</f>
        <v>0</v>
      </c>
      <c r="CO74" s="61">
        <f t="shared" ref="CO74" si="135">SUM(CO65:CO73)</f>
        <v>0</v>
      </c>
      <c r="CP74" s="61">
        <f t="shared" ref="CP74" si="136">SUM(CP65:CP73)</f>
        <v>0</v>
      </c>
      <c r="CQ74" s="61">
        <f t="shared" ref="CQ74" si="137">SUM(CQ65:CQ73)</f>
        <v>0</v>
      </c>
      <c r="CR74" s="87">
        <f t="shared" ref="CR74" si="138">SUM(CR65:CR73)</f>
        <v>0</v>
      </c>
      <c r="CS74" s="52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667">
        <f>SUM(T75+AG75)</f>
        <v>57</v>
      </c>
      <c r="EU74" s="667">
        <f>SUM(AT75+BG75)</f>
        <v>68</v>
      </c>
      <c r="EV74" s="667">
        <f>SUM(BT75+CG75)</f>
        <v>60</v>
      </c>
    </row>
    <row r="75" spans="1:153" s="17" customFormat="1" ht="15" thickBot="1">
      <c r="A75" s="634"/>
      <c r="B75" s="641"/>
      <c r="C75" s="107" t="s">
        <v>154</v>
      </c>
      <c r="D75" s="75">
        <f t="shared" ref="D75:O75" si="139">SUM(D23+D43+D52+D74)</f>
        <v>2653</v>
      </c>
      <c r="E75" s="70">
        <f t="shared" si="139"/>
        <v>1843</v>
      </c>
      <c r="F75" s="70">
        <f t="shared" si="139"/>
        <v>250</v>
      </c>
      <c r="G75" s="70">
        <f t="shared" si="139"/>
        <v>1650</v>
      </c>
      <c r="H75" s="70">
        <f t="shared" si="139"/>
        <v>465</v>
      </c>
      <c r="I75" s="70">
        <f t="shared" si="139"/>
        <v>0</v>
      </c>
      <c r="J75" s="70">
        <f t="shared" si="139"/>
        <v>0</v>
      </c>
      <c r="K75" s="70">
        <f t="shared" si="139"/>
        <v>0</v>
      </c>
      <c r="L75" s="70">
        <f t="shared" si="139"/>
        <v>0</v>
      </c>
      <c r="M75" s="70">
        <f t="shared" si="139"/>
        <v>0</v>
      </c>
      <c r="N75" s="70">
        <f t="shared" si="139"/>
        <v>432</v>
      </c>
      <c r="O75" s="70">
        <f t="shared" si="139"/>
        <v>0</v>
      </c>
      <c r="P75" s="305">
        <f t="shared" si="70"/>
        <v>109.2</v>
      </c>
      <c r="Q75" s="305">
        <f t="shared" si="71"/>
        <v>75.8</v>
      </c>
      <c r="R75" s="74">
        <f t="shared" ref="R75:AW75" si="140">SUM(R23+R43+R52+R74)</f>
        <v>185</v>
      </c>
      <c r="S75" s="108">
        <f t="shared" si="140"/>
        <v>10</v>
      </c>
      <c r="T75" s="75">
        <f t="shared" si="140"/>
        <v>26</v>
      </c>
      <c r="U75" s="70">
        <f t="shared" si="140"/>
        <v>0</v>
      </c>
      <c r="V75" s="70">
        <f t="shared" si="140"/>
        <v>225</v>
      </c>
      <c r="W75" s="70">
        <f t="shared" si="140"/>
        <v>85</v>
      </c>
      <c r="X75" s="70">
        <f t="shared" si="140"/>
        <v>345</v>
      </c>
      <c r="Y75" s="70">
        <f t="shared" si="140"/>
        <v>0</v>
      </c>
      <c r="Z75" s="70">
        <f t="shared" si="140"/>
        <v>0</v>
      </c>
      <c r="AA75" s="70">
        <f t="shared" si="140"/>
        <v>0</v>
      </c>
      <c r="AB75" s="70">
        <f t="shared" si="140"/>
        <v>0</v>
      </c>
      <c r="AC75" s="70">
        <f t="shared" si="140"/>
        <v>0</v>
      </c>
      <c r="AD75" s="70">
        <f t="shared" si="140"/>
        <v>0</v>
      </c>
      <c r="AE75" s="74">
        <f t="shared" si="140"/>
        <v>0</v>
      </c>
      <c r="AF75" s="83">
        <f t="shared" si="140"/>
        <v>0</v>
      </c>
      <c r="AG75" s="75">
        <f t="shared" si="140"/>
        <v>31</v>
      </c>
      <c r="AH75" s="70">
        <f t="shared" si="140"/>
        <v>0</v>
      </c>
      <c r="AI75" s="70">
        <f t="shared" si="140"/>
        <v>295</v>
      </c>
      <c r="AJ75" s="70">
        <f t="shared" si="140"/>
        <v>90</v>
      </c>
      <c r="AK75" s="70">
        <f t="shared" si="140"/>
        <v>375</v>
      </c>
      <c r="AL75" s="70">
        <f t="shared" si="140"/>
        <v>15</v>
      </c>
      <c r="AM75" s="70">
        <f t="shared" si="140"/>
        <v>0</v>
      </c>
      <c r="AN75" s="70">
        <f t="shared" si="140"/>
        <v>0</v>
      </c>
      <c r="AO75" s="70">
        <f t="shared" si="140"/>
        <v>0</v>
      </c>
      <c r="AP75" s="70">
        <f t="shared" si="140"/>
        <v>0</v>
      </c>
      <c r="AQ75" s="70">
        <f t="shared" si="140"/>
        <v>0</v>
      </c>
      <c r="AR75" s="74">
        <f t="shared" si="140"/>
        <v>0</v>
      </c>
      <c r="AS75" s="83">
        <f t="shared" si="140"/>
        <v>0</v>
      </c>
      <c r="AT75" s="75">
        <f>SUM(AT23+AT43+AT52+AT74)</f>
        <v>34</v>
      </c>
      <c r="AU75" s="70">
        <f t="shared" si="140"/>
        <v>0</v>
      </c>
      <c r="AV75" s="70">
        <f t="shared" si="140"/>
        <v>286</v>
      </c>
      <c r="AW75" s="70">
        <f t="shared" si="140"/>
        <v>60</v>
      </c>
      <c r="AX75" s="70">
        <f t="shared" ref="AX75:CC75" si="141">SUM(AX23+AX43+AX52+AX74)</f>
        <v>300</v>
      </c>
      <c r="AY75" s="70">
        <f t="shared" si="141"/>
        <v>90</v>
      </c>
      <c r="AZ75" s="70">
        <f t="shared" si="141"/>
        <v>0</v>
      </c>
      <c r="BA75" s="70">
        <f t="shared" si="141"/>
        <v>0</v>
      </c>
      <c r="BB75" s="70">
        <f t="shared" si="141"/>
        <v>0</v>
      </c>
      <c r="BC75" s="70">
        <f t="shared" si="141"/>
        <v>0</v>
      </c>
      <c r="BD75" s="70">
        <f t="shared" si="141"/>
        <v>0</v>
      </c>
      <c r="BE75" s="74">
        <f t="shared" si="141"/>
        <v>144</v>
      </c>
      <c r="BF75" s="83">
        <f t="shared" si="141"/>
        <v>0</v>
      </c>
      <c r="BG75" s="75">
        <f>SUM(BG23+BG43+BG52+BG74)</f>
        <v>34</v>
      </c>
      <c r="BH75" s="70">
        <f t="shared" si="141"/>
        <v>0</v>
      </c>
      <c r="BI75" s="70">
        <f t="shared" si="141"/>
        <v>316</v>
      </c>
      <c r="BJ75" s="70">
        <f t="shared" si="141"/>
        <v>30</v>
      </c>
      <c r="BK75" s="70">
        <f t="shared" si="141"/>
        <v>285</v>
      </c>
      <c r="BL75" s="70">
        <f t="shared" si="141"/>
        <v>105</v>
      </c>
      <c r="BM75" s="70">
        <f t="shared" si="141"/>
        <v>0</v>
      </c>
      <c r="BN75" s="70">
        <f t="shared" si="141"/>
        <v>0</v>
      </c>
      <c r="BO75" s="70">
        <f t="shared" si="141"/>
        <v>0</v>
      </c>
      <c r="BP75" s="70">
        <f t="shared" si="141"/>
        <v>0</v>
      </c>
      <c r="BQ75" s="70">
        <f t="shared" si="141"/>
        <v>0</v>
      </c>
      <c r="BR75" s="74">
        <f t="shared" si="141"/>
        <v>144</v>
      </c>
      <c r="BS75" s="83">
        <f t="shared" si="141"/>
        <v>0</v>
      </c>
      <c r="BT75" s="75">
        <f t="shared" si="141"/>
        <v>32</v>
      </c>
      <c r="BU75" s="70">
        <f t="shared" si="141"/>
        <v>0</v>
      </c>
      <c r="BV75" s="70">
        <f t="shared" si="141"/>
        <v>311</v>
      </c>
      <c r="BW75" s="70">
        <f t="shared" si="141"/>
        <v>0</v>
      </c>
      <c r="BX75" s="70">
        <f t="shared" si="141"/>
        <v>210</v>
      </c>
      <c r="BY75" s="70">
        <f t="shared" si="141"/>
        <v>135</v>
      </c>
      <c r="BZ75" s="70">
        <f t="shared" si="141"/>
        <v>0</v>
      </c>
      <c r="CA75" s="70">
        <f t="shared" si="141"/>
        <v>0</v>
      </c>
      <c r="CB75" s="70">
        <f t="shared" si="141"/>
        <v>0</v>
      </c>
      <c r="CC75" s="70">
        <f t="shared" si="141"/>
        <v>0</v>
      </c>
      <c r="CD75" s="70">
        <f t="shared" ref="CD75:CR75" si="142">SUM(CD23+CD43+CD52+CD74)</f>
        <v>0</v>
      </c>
      <c r="CE75" s="74">
        <f t="shared" si="142"/>
        <v>144</v>
      </c>
      <c r="CF75" s="83">
        <f t="shared" si="142"/>
        <v>0</v>
      </c>
      <c r="CG75" s="75">
        <f t="shared" si="142"/>
        <v>28</v>
      </c>
      <c r="CH75" s="70">
        <f t="shared" si="142"/>
        <v>0</v>
      </c>
      <c r="CI75" s="70">
        <f t="shared" si="142"/>
        <v>415</v>
      </c>
      <c r="CJ75" s="70">
        <f t="shared" si="142"/>
        <v>0</v>
      </c>
      <c r="CK75" s="70">
        <f t="shared" si="142"/>
        <v>195</v>
      </c>
      <c r="CL75" s="74">
        <f t="shared" si="142"/>
        <v>90</v>
      </c>
      <c r="CM75" s="502">
        <f t="shared" si="142"/>
        <v>0</v>
      </c>
      <c r="CN75" s="70">
        <f t="shared" si="142"/>
        <v>0</v>
      </c>
      <c r="CO75" s="70">
        <f t="shared" si="142"/>
        <v>0</v>
      </c>
      <c r="CP75" s="70">
        <f t="shared" si="142"/>
        <v>0</v>
      </c>
      <c r="CQ75" s="70">
        <f t="shared" si="142"/>
        <v>0</v>
      </c>
      <c r="CR75" s="74">
        <f t="shared" si="142"/>
        <v>0</v>
      </c>
      <c r="CS75" s="52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667"/>
      <c r="EU75" s="667"/>
      <c r="EV75" s="667"/>
    </row>
    <row r="76" spans="1:153" ht="15" customHeight="1">
      <c r="A76" s="626" t="s">
        <v>155</v>
      </c>
      <c r="B76" s="414" t="s">
        <v>124</v>
      </c>
      <c r="C76" s="356" t="s">
        <v>156</v>
      </c>
      <c r="D76" s="98">
        <f t="shared" ref="D76:D82" si="143">SUM(W76,X76,Y76,AJ76,AK76,AL76,AW76,AX76,AY76,BJ76,BK76,BL76,BW76,BX76,BY76,CJ76,CK76,CL76)</f>
        <v>90</v>
      </c>
      <c r="E76" s="64">
        <f t="shared" ref="E76:E83" si="144">SUM(V76,AV76,BV76,CI76,BI76,AI76)</f>
        <v>10</v>
      </c>
      <c r="F76" s="65">
        <f t="shared" ref="F76:H83" si="145">SUM(W76,AJ76,AW76,BJ76,BW76,CJ76)</f>
        <v>30</v>
      </c>
      <c r="G76" s="65">
        <f t="shared" si="145"/>
        <v>60</v>
      </c>
      <c r="H76" s="134">
        <f t="shared" si="145"/>
        <v>0</v>
      </c>
      <c r="I76" s="134"/>
      <c r="J76" s="134"/>
      <c r="K76" s="134"/>
      <c r="L76" s="134"/>
      <c r="M76" s="134"/>
      <c r="N76" s="134">
        <f t="shared" ref="N76:N83" si="146">SUM(AE76,AR76,BE76,BR76,CE76,CR76)</f>
        <v>0</v>
      </c>
      <c r="O76" s="134"/>
      <c r="P76" s="300">
        <f>ROUND(D76/((D76+E76)/R76),1)</f>
        <v>3.6</v>
      </c>
      <c r="Q76" s="300">
        <f>R76-P76</f>
        <v>0.39999999999999991</v>
      </c>
      <c r="R76" s="528">
        <f t="shared" ref="R76:R85" si="147">SUM(T76,AG76,AT76,BG76,BT76,CG76)</f>
        <v>4</v>
      </c>
      <c r="S76" s="92" t="s">
        <v>62</v>
      </c>
      <c r="T76" s="119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69"/>
      <c r="AF76" s="13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161"/>
      <c r="AT76" s="47">
        <v>4</v>
      </c>
      <c r="AU76" s="25"/>
      <c r="AV76" s="25">
        <v>10</v>
      </c>
      <c r="AW76" s="25">
        <v>30</v>
      </c>
      <c r="AX76" s="25">
        <v>60</v>
      </c>
      <c r="AY76" s="26"/>
      <c r="AZ76" s="26"/>
      <c r="BA76" s="26"/>
      <c r="BB76" s="26"/>
      <c r="BC76" s="26"/>
      <c r="BD76" s="26"/>
      <c r="BE76" s="69"/>
      <c r="BF76" s="123"/>
      <c r="BG76" s="119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69"/>
      <c r="BS76" s="123"/>
      <c r="BT76" s="119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69"/>
      <c r="CF76" s="123"/>
      <c r="CG76" s="119"/>
      <c r="CH76" s="26"/>
      <c r="CI76" s="26"/>
      <c r="CJ76" s="26"/>
      <c r="CK76" s="26"/>
      <c r="CL76" s="69"/>
      <c r="CM76" s="497"/>
      <c r="CN76" s="26"/>
      <c r="CO76" s="26"/>
      <c r="CP76" s="26"/>
      <c r="CQ76" s="26"/>
      <c r="CR76" s="69"/>
      <c r="CS76" s="41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4"/>
      <c r="DU76" s="4"/>
      <c r="DV76" s="4"/>
      <c r="DW76" s="4"/>
      <c r="DX76" s="4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</row>
    <row r="77" spans="1:153" ht="18.75" customHeight="1">
      <c r="A77" s="627"/>
      <c r="B77" s="415" t="s">
        <v>127</v>
      </c>
      <c r="C77" s="357" t="s">
        <v>157</v>
      </c>
      <c r="D77" s="98">
        <f t="shared" si="143"/>
        <v>90</v>
      </c>
      <c r="E77" s="90">
        <f t="shared" si="144"/>
        <v>10</v>
      </c>
      <c r="F77" s="73">
        <f t="shared" si="145"/>
        <v>30</v>
      </c>
      <c r="G77" s="73">
        <f t="shared" si="145"/>
        <v>60</v>
      </c>
      <c r="H77" s="9">
        <f t="shared" si="145"/>
        <v>0</v>
      </c>
      <c r="I77" s="9"/>
      <c r="J77" s="9"/>
      <c r="K77" s="9"/>
      <c r="L77" s="9"/>
      <c r="M77" s="9"/>
      <c r="N77" s="9">
        <f t="shared" si="146"/>
        <v>0</v>
      </c>
      <c r="O77" s="9"/>
      <c r="P77" s="300">
        <f t="shared" ref="P77:P85" si="148">ROUND(D77/((D77+E77)/R77),1)</f>
        <v>3.6</v>
      </c>
      <c r="Q77" s="300">
        <f t="shared" ref="Q77:Q85" si="149">R77-P77</f>
        <v>0.39999999999999991</v>
      </c>
      <c r="R77" s="528">
        <f t="shared" si="147"/>
        <v>4</v>
      </c>
      <c r="S77" s="97" t="s">
        <v>62</v>
      </c>
      <c r="T77" s="45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60"/>
      <c r="AF77" s="137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135"/>
      <c r="AT77" s="309">
        <v>4</v>
      </c>
      <c r="AU77" s="73"/>
      <c r="AV77" s="73">
        <v>10</v>
      </c>
      <c r="AW77" s="73">
        <v>30</v>
      </c>
      <c r="AX77" s="73">
        <v>60</v>
      </c>
      <c r="AY77" s="163"/>
      <c r="AZ77" s="163"/>
      <c r="BA77" s="163"/>
      <c r="BB77" s="163"/>
      <c r="BC77" s="163"/>
      <c r="BD77" s="163"/>
      <c r="BE77" s="164"/>
      <c r="BF77" s="130"/>
      <c r="BG77" s="45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60"/>
      <c r="BS77" s="130"/>
      <c r="BT77" s="407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4"/>
      <c r="CF77" s="165"/>
      <c r="CG77" s="407"/>
      <c r="CH77" s="163"/>
      <c r="CI77" s="163"/>
      <c r="CJ77" s="163"/>
      <c r="CK77" s="163"/>
      <c r="CL77" s="60"/>
      <c r="CM77" s="361"/>
      <c r="CN77" s="21"/>
      <c r="CO77" s="21"/>
      <c r="CP77" s="21"/>
      <c r="CQ77" s="21"/>
      <c r="CR77" s="60"/>
      <c r="CS77" s="41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8"/>
      <c r="DU77" s="8"/>
      <c r="DV77" s="8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4"/>
      <c r="EH77" s="4"/>
      <c r="EI77" s="4"/>
      <c r="EJ77" s="7"/>
      <c r="EK77" s="7"/>
      <c r="EL77" s="7"/>
      <c r="EM77" s="7"/>
      <c r="EN77" s="7"/>
      <c r="EO77" s="7"/>
      <c r="EP77" s="7"/>
      <c r="EQ77" s="7"/>
      <c r="ER77" s="7"/>
      <c r="ES77" s="7"/>
    </row>
    <row r="78" spans="1:153" ht="15" customHeight="1">
      <c r="A78" s="627"/>
      <c r="B78" s="415" t="s">
        <v>130</v>
      </c>
      <c r="C78" s="357" t="s">
        <v>158</v>
      </c>
      <c r="D78" s="98">
        <f t="shared" si="143"/>
        <v>45</v>
      </c>
      <c r="E78" s="90">
        <f t="shared" si="144"/>
        <v>5</v>
      </c>
      <c r="F78" s="73">
        <f t="shared" si="145"/>
        <v>15</v>
      </c>
      <c r="G78" s="73">
        <f t="shared" si="145"/>
        <v>30</v>
      </c>
      <c r="H78" s="9">
        <f t="shared" si="145"/>
        <v>0</v>
      </c>
      <c r="I78" s="9"/>
      <c r="J78" s="9"/>
      <c r="K78" s="9"/>
      <c r="L78" s="9"/>
      <c r="M78" s="9"/>
      <c r="N78" s="9">
        <f t="shared" si="146"/>
        <v>0</v>
      </c>
      <c r="O78" s="9"/>
      <c r="P78" s="300">
        <f t="shared" si="148"/>
        <v>1.8</v>
      </c>
      <c r="Q78" s="300">
        <f t="shared" si="149"/>
        <v>0.19999999999999996</v>
      </c>
      <c r="R78" s="528">
        <f t="shared" si="147"/>
        <v>2</v>
      </c>
      <c r="S78" s="97" t="s">
        <v>71</v>
      </c>
      <c r="T78" s="45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60"/>
      <c r="AF78" s="137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135"/>
      <c r="AT78" s="407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4"/>
      <c r="BF78" s="130"/>
      <c r="BG78" s="31">
        <v>2</v>
      </c>
      <c r="BH78" s="4"/>
      <c r="BI78" s="4">
        <v>5</v>
      </c>
      <c r="BJ78" s="4">
        <v>15</v>
      </c>
      <c r="BK78" s="4">
        <v>30</v>
      </c>
      <c r="BL78" s="21"/>
      <c r="BM78" s="21"/>
      <c r="BN78" s="21"/>
      <c r="BO78" s="21"/>
      <c r="BP78" s="21"/>
      <c r="BQ78" s="21"/>
      <c r="BR78" s="60"/>
      <c r="BS78" s="130"/>
      <c r="BT78" s="407"/>
      <c r="BU78" s="163"/>
      <c r="BV78" s="163"/>
      <c r="BW78" s="163"/>
      <c r="BX78" s="163"/>
      <c r="BY78" s="163"/>
      <c r="BZ78" s="163"/>
      <c r="CA78" s="163"/>
      <c r="CB78" s="163"/>
      <c r="CC78" s="163"/>
      <c r="CD78" s="163"/>
      <c r="CE78" s="164"/>
      <c r="CF78" s="165"/>
      <c r="CG78" s="407"/>
      <c r="CH78" s="163"/>
      <c r="CI78" s="163"/>
      <c r="CJ78" s="163"/>
      <c r="CK78" s="163"/>
      <c r="CL78" s="60"/>
      <c r="CM78" s="361"/>
      <c r="CN78" s="21"/>
      <c r="CO78" s="21"/>
      <c r="CP78" s="21"/>
      <c r="CQ78" s="21"/>
      <c r="CR78" s="60"/>
      <c r="CS78" s="41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8"/>
      <c r="DU78" s="8"/>
      <c r="DV78" s="8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4"/>
      <c r="EH78" s="4"/>
      <c r="EI78" s="4"/>
      <c r="EJ78" s="7"/>
      <c r="EK78" s="7"/>
      <c r="EL78" s="7"/>
      <c r="EM78" s="7"/>
      <c r="EN78" s="7"/>
      <c r="EO78" s="7"/>
      <c r="EP78" s="7"/>
      <c r="EQ78" s="7"/>
      <c r="ER78" s="7"/>
      <c r="ES78" s="7"/>
    </row>
    <row r="79" spans="1:153" ht="16.5" customHeight="1">
      <c r="A79" s="627"/>
      <c r="B79" s="415" t="s">
        <v>132</v>
      </c>
      <c r="C79" s="357" t="s">
        <v>159</v>
      </c>
      <c r="D79" s="98">
        <f t="shared" si="143"/>
        <v>15</v>
      </c>
      <c r="E79" s="90">
        <f t="shared" si="144"/>
        <v>10</v>
      </c>
      <c r="F79" s="73">
        <f t="shared" si="145"/>
        <v>0</v>
      </c>
      <c r="G79" s="73">
        <f t="shared" si="145"/>
        <v>15</v>
      </c>
      <c r="H79" s="9">
        <f t="shared" si="145"/>
        <v>0</v>
      </c>
      <c r="I79" s="9"/>
      <c r="J79" s="9"/>
      <c r="K79" s="9"/>
      <c r="L79" s="9"/>
      <c r="M79" s="9"/>
      <c r="N79" s="9">
        <f t="shared" si="146"/>
        <v>0</v>
      </c>
      <c r="O79" s="9"/>
      <c r="P79" s="300">
        <f t="shared" si="148"/>
        <v>0.6</v>
      </c>
      <c r="Q79" s="300">
        <f t="shared" si="149"/>
        <v>0.4</v>
      </c>
      <c r="R79" s="528">
        <f t="shared" si="147"/>
        <v>1</v>
      </c>
      <c r="S79" s="97" t="s">
        <v>71</v>
      </c>
      <c r="T79" s="45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60"/>
      <c r="AF79" s="137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135"/>
      <c r="AT79" s="45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60"/>
      <c r="BF79" s="130"/>
      <c r="BG79" s="31">
        <v>1</v>
      </c>
      <c r="BH79" s="4"/>
      <c r="BI79" s="4">
        <v>10</v>
      </c>
      <c r="BJ79" s="21"/>
      <c r="BK79" s="4">
        <v>15</v>
      </c>
      <c r="BL79" s="21"/>
      <c r="BM79" s="21"/>
      <c r="BN79" s="21"/>
      <c r="BO79" s="21"/>
      <c r="BP79" s="21"/>
      <c r="BQ79" s="21"/>
      <c r="BR79" s="60"/>
      <c r="BS79" s="130"/>
      <c r="BT79" s="407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4"/>
      <c r="CF79" s="165"/>
      <c r="CG79" s="407"/>
      <c r="CH79" s="163"/>
      <c r="CI79" s="163"/>
      <c r="CJ79" s="163"/>
      <c r="CK79" s="163"/>
      <c r="CL79" s="60"/>
      <c r="CM79" s="361"/>
      <c r="CN79" s="21"/>
      <c r="CO79" s="21"/>
      <c r="CP79" s="21"/>
      <c r="CQ79" s="21"/>
      <c r="CR79" s="60"/>
      <c r="CS79" s="41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8"/>
      <c r="DU79" s="8"/>
      <c r="DV79" s="8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4"/>
      <c r="EH79" s="4"/>
      <c r="EI79" s="4"/>
      <c r="EJ79" s="7"/>
      <c r="EK79" s="7"/>
      <c r="EL79" s="7"/>
      <c r="EM79" s="7"/>
      <c r="EN79" s="7"/>
      <c r="EO79" s="7"/>
      <c r="EP79" s="7"/>
      <c r="EQ79" s="7"/>
      <c r="ER79" s="7"/>
      <c r="ES79" s="7"/>
    </row>
    <row r="80" spans="1:153" ht="32.25" customHeight="1">
      <c r="A80" s="627"/>
      <c r="B80" s="415" t="s">
        <v>134</v>
      </c>
      <c r="C80" s="357" t="s">
        <v>160</v>
      </c>
      <c r="D80" s="98">
        <f t="shared" si="143"/>
        <v>120</v>
      </c>
      <c r="E80" s="90">
        <f t="shared" si="144"/>
        <v>80</v>
      </c>
      <c r="F80" s="73">
        <f t="shared" si="145"/>
        <v>60</v>
      </c>
      <c r="G80" s="73">
        <f t="shared" si="145"/>
        <v>60</v>
      </c>
      <c r="H80" s="9">
        <f t="shared" si="145"/>
        <v>0</v>
      </c>
      <c r="I80" s="9"/>
      <c r="J80" s="9"/>
      <c r="K80" s="9"/>
      <c r="L80" s="9"/>
      <c r="M80" s="9"/>
      <c r="N80" s="9">
        <f t="shared" si="146"/>
        <v>0</v>
      </c>
      <c r="O80" s="9"/>
      <c r="P80" s="300">
        <f t="shared" si="148"/>
        <v>4.8</v>
      </c>
      <c r="Q80" s="300">
        <f t="shared" si="149"/>
        <v>3.2</v>
      </c>
      <c r="R80" s="528">
        <f t="shared" si="147"/>
        <v>8</v>
      </c>
      <c r="S80" s="97" t="s">
        <v>126</v>
      </c>
      <c r="T80" s="45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60"/>
      <c r="AF80" s="137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135"/>
      <c r="AT80" s="45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60"/>
      <c r="BF80" s="130"/>
      <c r="BG80" s="45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60"/>
      <c r="BS80" s="130"/>
      <c r="BT80" s="309">
        <v>4</v>
      </c>
      <c r="BU80" s="73"/>
      <c r="BV80" s="73">
        <v>40</v>
      </c>
      <c r="BW80" s="73">
        <v>30</v>
      </c>
      <c r="BX80" s="73">
        <v>30</v>
      </c>
      <c r="BY80" s="21"/>
      <c r="BZ80" s="21"/>
      <c r="CA80" s="21"/>
      <c r="CB80" s="21"/>
      <c r="CC80" s="21"/>
      <c r="CD80" s="21"/>
      <c r="CE80" s="60"/>
      <c r="CF80" s="130"/>
      <c r="CG80" s="309">
        <v>4</v>
      </c>
      <c r="CH80" s="9"/>
      <c r="CI80" s="9">
        <v>40</v>
      </c>
      <c r="CJ80" s="73">
        <v>30</v>
      </c>
      <c r="CK80" s="9">
        <v>30</v>
      </c>
      <c r="CL80" s="60"/>
      <c r="CM80" s="361"/>
      <c r="CN80" s="21"/>
      <c r="CO80" s="21"/>
      <c r="CP80" s="21"/>
      <c r="CQ80" s="21"/>
      <c r="CR80" s="60"/>
      <c r="CS80" s="41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4"/>
      <c r="DU80" s="4"/>
      <c r="DV80" s="4"/>
      <c r="DW80" s="4"/>
      <c r="DX80" s="4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W80" s="360"/>
    </row>
    <row r="81" spans="1:152" ht="30.75" customHeight="1">
      <c r="A81" s="627"/>
      <c r="B81" s="415" t="s">
        <v>136</v>
      </c>
      <c r="C81" s="358" t="s">
        <v>161</v>
      </c>
      <c r="D81" s="98">
        <f t="shared" si="143"/>
        <v>75</v>
      </c>
      <c r="E81" s="90">
        <f t="shared" si="144"/>
        <v>50</v>
      </c>
      <c r="F81" s="73">
        <f t="shared" si="145"/>
        <v>0</v>
      </c>
      <c r="G81" s="73">
        <f t="shared" si="145"/>
        <v>75</v>
      </c>
      <c r="H81" s="9">
        <f t="shared" si="145"/>
        <v>0</v>
      </c>
      <c r="I81" s="9"/>
      <c r="J81" s="9"/>
      <c r="K81" s="9"/>
      <c r="L81" s="9"/>
      <c r="M81" s="9"/>
      <c r="N81" s="9">
        <f t="shared" si="146"/>
        <v>0</v>
      </c>
      <c r="O81" s="9"/>
      <c r="P81" s="300">
        <f t="shared" si="148"/>
        <v>3</v>
      </c>
      <c r="Q81" s="300">
        <f t="shared" si="149"/>
        <v>2</v>
      </c>
      <c r="R81" s="528">
        <f t="shared" si="147"/>
        <v>5</v>
      </c>
      <c r="S81" s="97" t="s">
        <v>71</v>
      </c>
      <c r="T81" s="45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60"/>
      <c r="AF81" s="137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135"/>
      <c r="AT81" s="45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60"/>
      <c r="BF81" s="130"/>
      <c r="BG81" s="45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60"/>
      <c r="BS81" s="130"/>
      <c r="BT81" s="309">
        <v>3</v>
      </c>
      <c r="BU81" s="73"/>
      <c r="BV81" s="73">
        <v>30</v>
      </c>
      <c r="BW81" s="163"/>
      <c r="BX81" s="73">
        <v>45</v>
      </c>
      <c r="BY81" s="163"/>
      <c r="BZ81" s="163"/>
      <c r="CA81" s="163"/>
      <c r="CB81" s="163"/>
      <c r="CC81" s="163"/>
      <c r="CD81" s="163"/>
      <c r="CE81" s="164"/>
      <c r="CF81" s="165"/>
      <c r="CG81" s="309">
        <v>2</v>
      </c>
      <c r="CH81" s="73"/>
      <c r="CI81" s="73">
        <v>20</v>
      </c>
      <c r="CJ81" s="163"/>
      <c r="CK81" s="73">
        <v>30</v>
      </c>
      <c r="CL81" s="164"/>
      <c r="CM81" s="503"/>
      <c r="CN81" s="163"/>
      <c r="CO81" s="163"/>
      <c r="CP81" s="163"/>
      <c r="CQ81" s="163"/>
      <c r="CR81" s="164"/>
      <c r="CS81" s="41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4"/>
      <c r="DU81" s="4"/>
      <c r="DV81" s="4"/>
      <c r="DW81" s="4"/>
      <c r="DX81" s="4"/>
      <c r="DY81" s="7"/>
      <c r="DZ81" s="7"/>
      <c r="EA81" s="7"/>
      <c r="EB81" s="7"/>
      <c r="EC81" s="7"/>
      <c r="ED81" s="7"/>
      <c r="EE81" s="7"/>
      <c r="EF81" s="7"/>
      <c r="EG81" s="4"/>
      <c r="EH81" s="4"/>
      <c r="EI81" s="4"/>
      <c r="EJ81" s="4"/>
      <c r="EK81" s="4"/>
      <c r="EL81" s="7"/>
      <c r="EM81" s="7"/>
      <c r="EN81" s="7"/>
      <c r="EO81" s="7"/>
      <c r="EP81" s="7"/>
      <c r="EQ81" s="7"/>
      <c r="ER81" s="7"/>
      <c r="ES81" s="7"/>
    </row>
    <row r="82" spans="1:152" ht="18.75" customHeight="1">
      <c r="A82" s="627"/>
      <c r="B82" s="415" t="s">
        <v>138</v>
      </c>
      <c r="C82" s="470" t="s">
        <v>162</v>
      </c>
      <c r="D82" s="98">
        <f t="shared" si="143"/>
        <v>0</v>
      </c>
      <c r="E82" s="90">
        <f t="shared" si="144"/>
        <v>56</v>
      </c>
      <c r="F82" s="73">
        <f t="shared" si="145"/>
        <v>0</v>
      </c>
      <c r="G82" s="73">
        <f t="shared" si="145"/>
        <v>0</v>
      </c>
      <c r="H82" s="9">
        <f t="shared" si="145"/>
        <v>0</v>
      </c>
      <c r="I82" s="140"/>
      <c r="J82" s="140"/>
      <c r="K82" s="140"/>
      <c r="L82" s="140"/>
      <c r="M82" s="140"/>
      <c r="N82" s="9">
        <f t="shared" si="146"/>
        <v>144</v>
      </c>
      <c r="O82" s="140"/>
      <c r="P82" s="300">
        <f t="shared" si="148"/>
        <v>0</v>
      </c>
      <c r="Q82" s="300">
        <f t="shared" si="149"/>
        <v>8</v>
      </c>
      <c r="R82" s="528">
        <f t="shared" si="147"/>
        <v>8</v>
      </c>
      <c r="S82" s="171" t="s">
        <v>71</v>
      </c>
      <c r="T82" s="468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469"/>
      <c r="AF82" s="137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35"/>
      <c r="AT82" s="172">
        <v>8</v>
      </c>
      <c r="AU82" s="155"/>
      <c r="AV82" s="155">
        <v>56</v>
      </c>
      <c r="AW82" s="154"/>
      <c r="AX82" s="154"/>
      <c r="AY82" s="154"/>
      <c r="AZ82" s="154"/>
      <c r="BA82" s="154"/>
      <c r="BB82" s="154"/>
      <c r="BC82" s="154"/>
      <c r="BD82" s="154"/>
      <c r="BE82" s="295">
        <v>144</v>
      </c>
      <c r="BF82" s="130"/>
      <c r="BG82" s="468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469"/>
      <c r="BS82" s="130"/>
      <c r="BT82" s="474"/>
      <c r="BU82" s="471"/>
      <c r="BV82" s="471"/>
      <c r="BW82" s="471"/>
      <c r="BX82" s="471"/>
      <c r="BY82" s="471"/>
      <c r="BZ82" s="471"/>
      <c r="CA82" s="471"/>
      <c r="CB82" s="471"/>
      <c r="CC82" s="471"/>
      <c r="CD82" s="471"/>
      <c r="CE82" s="472"/>
      <c r="CF82" s="165"/>
      <c r="CG82" s="474"/>
      <c r="CH82" s="471"/>
      <c r="CI82" s="471"/>
      <c r="CJ82" s="471"/>
      <c r="CK82" s="471"/>
      <c r="CL82" s="472"/>
      <c r="CM82" s="505"/>
      <c r="CN82" s="471"/>
      <c r="CO82" s="471"/>
      <c r="CP82" s="471"/>
      <c r="CQ82" s="471"/>
      <c r="CR82" s="472"/>
      <c r="CS82" s="41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4"/>
      <c r="DU82" s="4"/>
      <c r="DV82" s="4"/>
      <c r="DW82" s="4"/>
      <c r="DX82" s="4"/>
      <c r="DY82" s="7"/>
      <c r="DZ82" s="7"/>
      <c r="EA82" s="7"/>
      <c r="EB82" s="7"/>
      <c r="EC82" s="7"/>
      <c r="ED82" s="7"/>
      <c r="EE82" s="7"/>
      <c r="EF82" s="7"/>
      <c r="EG82" s="4"/>
      <c r="EH82" s="4"/>
      <c r="EI82" s="4"/>
      <c r="EJ82" s="4"/>
      <c r="EK82" s="4"/>
      <c r="EL82" s="7"/>
      <c r="EM82" s="7"/>
      <c r="EN82" s="7"/>
      <c r="EO82" s="7"/>
      <c r="EP82" s="7"/>
      <c r="EQ82" s="7"/>
      <c r="ER82" s="7"/>
      <c r="ES82" s="7"/>
    </row>
    <row r="83" spans="1:152" ht="15" thickBot="1">
      <c r="A83" s="627"/>
      <c r="B83" s="465" t="s">
        <v>140</v>
      </c>
      <c r="C83" s="359" t="s">
        <v>163</v>
      </c>
      <c r="D83" s="302">
        <f>SUM(AE83,AR83,BE83,BR83,CE83,CR83)</f>
        <v>288</v>
      </c>
      <c r="E83" s="93">
        <f t="shared" si="144"/>
        <v>112</v>
      </c>
      <c r="F83" s="94">
        <f t="shared" si="145"/>
        <v>0</v>
      </c>
      <c r="G83" s="94">
        <f t="shared" si="145"/>
        <v>0</v>
      </c>
      <c r="H83" s="140">
        <f t="shared" si="145"/>
        <v>0</v>
      </c>
      <c r="I83" s="140"/>
      <c r="J83" s="140"/>
      <c r="K83" s="140"/>
      <c r="L83" s="140"/>
      <c r="M83" s="140"/>
      <c r="N83" s="140">
        <f t="shared" si="146"/>
        <v>288</v>
      </c>
      <c r="O83" s="140"/>
      <c r="P83" s="300">
        <f t="shared" si="148"/>
        <v>11.5</v>
      </c>
      <c r="Q83" s="300">
        <f t="shared" si="149"/>
        <v>4.5</v>
      </c>
      <c r="R83" s="528">
        <f t="shared" si="147"/>
        <v>16</v>
      </c>
      <c r="S83" s="171" t="s">
        <v>129</v>
      </c>
      <c r="T83" s="54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132"/>
      <c r="AF83" s="137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35"/>
      <c r="AT83" s="54"/>
      <c r="AU83" s="55"/>
      <c r="AV83" s="55"/>
      <c r="AW83" s="55"/>
      <c r="AX83" s="55"/>
      <c r="AY83" s="55"/>
      <c r="AZ83" s="35"/>
      <c r="BA83" s="35"/>
      <c r="BB83" s="35"/>
      <c r="BC83" s="35"/>
      <c r="BD83" s="35"/>
      <c r="BE83" s="132"/>
      <c r="BF83" s="130"/>
      <c r="BG83" s="172">
        <v>8</v>
      </c>
      <c r="BH83" s="155"/>
      <c r="BI83" s="155">
        <v>56</v>
      </c>
      <c r="BJ83" s="154"/>
      <c r="BK83" s="154"/>
      <c r="BL83" s="154"/>
      <c r="BM83" s="155"/>
      <c r="BN83" s="155"/>
      <c r="BO83" s="155"/>
      <c r="BP83" s="155"/>
      <c r="BQ83" s="155"/>
      <c r="BR83" s="295">
        <v>144</v>
      </c>
      <c r="BS83" s="130"/>
      <c r="BT83" s="133">
        <v>8</v>
      </c>
      <c r="BU83" s="35"/>
      <c r="BV83" s="35">
        <v>56</v>
      </c>
      <c r="BW83" s="55"/>
      <c r="BX83" s="55"/>
      <c r="BY83" s="55"/>
      <c r="BZ83" s="35"/>
      <c r="CA83" s="35"/>
      <c r="CB83" s="35"/>
      <c r="CC83" s="35"/>
      <c r="CD83" s="35"/>
      <c r="CE83" s="166">
        <v>144</v>
      </c>
      <c r="CF83" s="130"/>
      <c r="CG83" s="54"/>
      <c r="CH83" s="55"/>
      <c r="CI83" s="55"/>
      <c r="CJ83" s="55"/>
      <c r="CK83" s="55"/>
      <c r="CL83" s="132"/>
      <c r="CM83" s="500"/>
      <c r="CN83" s="55"/>
      <c r="CO83" s="55"/>
      <c r="CP83" s="55"/>
      <c r="CQ83" s="55"/>
      <c r="CR83" s="132"/>
      <c r="CS83" s="41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V83" s="15"/>
    </row>
    <row r="84" spans="1:152" s="17" customFormat="1" ht="15" thickBot="1">
      <c r="A84" s="627"/>
      <c r="B84" s="636"/>
      <c r="C84" s="58" t="s">
        <v>65</v>
      </c>
      <c r="D84" s="78">
        <f t="shared" ref="D84:O84" si="150">SUM(D76:D83)</f>
        <v>723</v>
      </c>
      <c r="E84" s="79">
        <f t="shared" si="150"/>
        <v>333</v>
      </c>
      <c r="F84" s="79">
        <f t="shared" si="150"/>
        <v>135</v>
      </c>
      <c r="G84" s="79">
        <f t="shared" si="150"/>
        <v>300</v>
      </c>
      <c r="H84" s="79">
        <f t="shared" si="150"/>
        <v>0</v>
      </c>
      <c r="I84" s="79">
        <f t="shared" si="150"/>
        <v>0</v>
      </c>
      <c r="J84" s="79">
        <f t="shared" si="150"/>
        <v>0</v>
      </c>
      <c r="K84" s="79">
        <f t="shared" si="150"/>
        <v>0</v>
      </c>
      <c r="L84" s="79">
        <f t="shared" si="150"/>
        <v>0</v>
      </c>
      <c r="M84" s="79">
        <f t="shared" si="150"/>
        <v>0</v>
      </c>
      <c r="N84" s="79">
        <f t="shared" si="150"/>
        <v>432</v>
      </c>
      <c r="O84" s="79">
        <f t="shared" si="150"/>
        <v>0</v>
      </c>
      <c r="P84" s="305">
        <f t="shared" si="148"/>
        <v>32.9</v>
      </c>
      <c r="Q84" s="305">
        <f t="shared" si="149"/>
        <v>15.100000000000001</v>
      </c>
      <c r="R84" s="81">
        <f t="shared" si="147"/>
        <v>48</v>
      </c>
      <c r="S84" s="299">
        <v>3</v>
      </c>
      <c r="T84" s="86">
        <f t="shared" ref="T84:AY84" si="151">SUM(T76:T83)</f>
        <v>0</v>
      </c>
      <c r="U84" s="61">
        <f t="shared" si="151"/>
        <v>0</v>
      </c>
      <c r="V84" s="61">
        <f t="shared" si="151"/>
        <v>0</v>
      </c>
      <c r="W84" s="61">
        <f t="shared" si="151"/>
        <v>0</v>
      </c>
      <c r="X84" s="61">
        <f t="shared" si="151"/>
        <v>0</v>
      </c>
      <c r="Y84" s="61">
        <f t="shared" si="151"/>
        <v>0</v>
      </c>
      <c r="Z84" s="61">
        <f t="shared" si="151"/>
        <v>0</v>
      </c>
      <c r="AA84" s="61">
        <f t="shared" si="151"/>
        <v>0</v>
      </c>
      <c r="AB84" s="61">
        <f t="shared" si="151"/>
        <v>0</v>
      </c>
      <c r="AC84" s="61">
        <f t="shared" si="151"/>
        <v>0</v>
      </c>
      <c r="AD84" s="61">
        <f t="shared" si="151"/>
        <v>0</v>
      </c>
      <c r="AE84" s="87">
        <f t="shared" si="151"/>
        <v>0</v>
      </c>
      <c r="AF84" s="88">
        <f t="shared" si="151"/>
        <v>0</v>
      </c>
      <c r="AG84" s="86">
        <f t="shared" si="151"/>
        <v>0</v>
      </c>
      <c r="AH84" s="61">
        <f t="shared" si="151"/>
        <v>0</v>
      </c>
      <c r="AI84" s="61">
        <f t="shared" si="151"/>
        <v>0</v>
      </c>
      <c r="AJ84" s="61">
        <f t="shared" si="151"/>
        <v>0</v>
      </c>
      <c r="AK84" s="61">
        <f t="shared" si="151"/>
        <v>0</v>
      </c>
      <c r="AL84" s="61">
        <f t="shared" si="151"/>
        <v>0</v>
      </c>
      <c r="AM84" s="61">
        <f t="shared" si="151"/>
        <v>0</v>
      </c>
      <c r="AN84" s="61">
        <f t="shared" si="151"/>
        <v>0</v>
      </c>
      <c r="AO84" s="61">
        <f t="shared" si="151"/>
        <v>0</v>
      </c>
      <c r="AP84" s="61">
        <f t="shared" si="151"/>
        <v>0</v>
      </c>
      <c r="AQ84" s="61">
        <f t="shared" si="151"/>
        <v>0</v>
      </c>
      <c r="AR84" s="87">
        <f t="shared" si="151"/>
        <v>0</v>
      </c>
      <c r="AS84" s="89">
        <f t="shared" si="151"/>
        <v>0</v>
      </c>
      <c r="AT84" s="86">
        <f t="shared" si="151"/>
        <v>16</v>
      </c>
      <c r="AU84" s="61">
        <f t="shared" si="151"/>
        <v>0</v>
      </c>
      <c r="AV84" s="61">
        <f t="shared" si="151"/>
        <v>76</v>
      </c>
      <c r="AW84" s="61">
        <f t="shared" si="151"/>
        <v>60</v>
      </c>
      <c r="AX84" s="61">
        <f t="shared" si="151"/>
        <v>120</v>
      </c>
      <c r="AY84" s="61">
        <f t="shared" si="151"/>
        <v>0</v>
      </c>
      <c r="AZ84" s="61">
        <f t="shared" ref="AZ84:CE84" si="152">SUM(AZ76:AZ83)</f>
        <v>0</v>
      </c>
      <c r="BA84" s="61">
        <f t="shared" si="152"/>
        <v>0</v>
      </c>
      <c r="BB84" s="61">
        <f t="shared" si="152"/>
        <v>0</v>
      </c>
      <c r="BC84" s="61">
        <f t="shared" si="152"/>
        <v>0</v>
      </c>
      <c r="BD84" s="61">
        <f t="shared" si="152"/>
        <v>0</v>
      </c>
      <c r="BE84" s="87">
        <f t="shared" si="152"/>
        <v>144</v>
      </c>
      <c r="BF84" s="88">
        <f t="shared" si="152"/>
        <v>0</v>
      </c>
      <c r="BG84" s="86">
        <f t="shared" si="152"/>
        <v>11</v>
      </c>
      <c r="BH84" s="61">
        <f t="shared" si="152"/>
        <v>0</v>
      </c>
      <c r="BI84" s="61">
        <f t="shared" si="152"/>
        <v>71</v>
      </c>
      <c r="BJ84" s="61">
        <f t="shared" si="152"/>
        <v>15</v>
      </c>
      <c r="BK84" s="61">
        <f t="shared" si="152"/>
        <v>45</v>
      </c>
      <c r="BL84" s="61">
        <f t="shared" si="152"/>
        <v>0</v>
      </c>
      <c r="BM84" s="61">
        <f t="shared" si="152"/>
        <v>0</v>
      </c>
      <c r="BN84" s="61">
        <f t="shared" si="152"/>
        <v>0</v>
      </c>
      <c r="BO84" s="61">
        <f t="shared" si="152"/>
        <v>0</v>
      </c>
      <c r="BP84" s="61">
        <f t="shared" si="152"/>
        <v>0</v>
      </c>
      <c r="BQ84" s="61">
        <f t="shared" si="152"/>
        <v>0</v>
      </c>
      <c r="BR84" s="87">
        <f t="shared" si="152"/>
        <v>144</v>
      </c>
      <c r="BS84" s="88">
        <f t="shared" si="152"/>
        <v>0</v>
      </c>
      <c r="BT84" s="86">
        <f t="shared" si="152"/>
        <v>15</v>
      </c>
      <c r="BU84" s="61">
        <f t="shared" si="152"/>
        <v>0</v>
      </c>
      <c r="BV84" s="61">
        <f t="shared" si="152"/>
        <v>126</v>
      </c>
      <c r="BW84" s="61">
        <f t="shared" si="152"/>
        <v>30</v>
      </c>
      <c r="BX84" s="61">
        <f t="shared" si="152"/>
        <v>75</v>
      </c>
      <c r="BY84" s="61">
        <f t="shared" si="152"/>
        <v>0</v>
      </c>
      <c r="BZ84" s="61">
        <f t="shared" si="152"/>
        <v>0</v>
      </c>
      <c r="CA84" s="61">
        <f t="shared" si="152"/>
        <v>0</v>
      </c>
      <c r="CB84" s="61">
        <f t="shared" si="152"/>
        <v>0</v>
      </c>
      <c r="CC84" s="61">
        <f t="shared" si="152"/>
        <v>0</v>
      </c>
      <c r="CD84" s="61">
        <f t="shared" si="152"/>
        <v>0</v>
      </c>
      <c r="CE84" s="87">
        <f t="shared" si="152"/>
        <v>144</v>
      </c>
      <c r="CF84" s="88">
        <f t="shared" ref="CF84:CR84" si="153">SUM(CF76:CF83)</f>
        <v>0</v>
      </c>
      <c r="CG84" s="86">
        <f t="shared" si="153"/>
        <v>6</v>
      </c>
      <c r="CH84" s="61">
        <f t="shared" si="153"/>
        <v>0</v>
      </c>
      <c r="CI84" s="61">
        <f t="shared" si="153"/>
        <v>60</v>
      </c>
      <c r="CJ84" s="61">
        <f t="shared" si="153"/>
        <v>30</v>
      </c>
      <c r="CK84" s="61">
        <f t="shared" si="153"/>
        <v>60</v>
      </c>
      <c r="CL84" s="87">
        <f t="shared" si="153"/>
        <v>0</v>
      </c>
      <c r="CM84" s="501">
        <f t="shared" si="153"/>
        <v>0</v>
      </c>
      <c r="CN84" s="61">
        <f t="shared" si="153"/>
        <v>0</v>
      </c>
      <c r="CO84" s="61">
        <f t="shared" si="153"/>
        <v>0</v>
      </c>
      <c r="CP84" s="61">
        <f t="shared" si="153"/>
        <v>0</v>
      </c>
      <c r="CQ84" s="61">
        <f t="shared" si="153"/>
        <v>0</v>
      </c>
      <c r="CR84" s="87">
        <f t="shared" si="153"/>
        <v>0</v>
      </c>
      <c r="CS84" s="51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519"/>
      <c r="ET84" s="667">
        <f>SUM(T85+AG85)</f>
        <v>56</v>
      </c>
      <c r="EU84" s="667">
        <f>SUM(AT85+BG85)</f>
        <v>69</v>
      </c>
      <c r="EV84" s="667">
        <f>SUM(BT85+CG85)</f>
        <v>58</v>
      </c>
    </row>
    <row r="85" spans="1:152" s="17" customFormat="1" ht="15" thickBot="1">
      <c r="A85" s="628"/>
      <c r="B85" s="637"/>
      <c r="C85" s="58" t="s">
        <v>164</v>
      </c>
      <c r="D85" s="75">
        <f t="shared" ref="D85:O85" si="154">SUM(D23+D43+D52+D84)</f>
        <v>2698</v>
      </c>
      <c r="E85" s="70">
        <f t="shared" si="154"/>
        <v>1748</v>
      </c>
      <c r="F85" s="70">
        <f t="shared" si="154"/>
        <v>385</v>
      </c>
      <c r="G85" s="70">
        <f t="shared" si="154"/>
        <v>1950</v>
      </c>
      <c r="H85" s="70">
        <f t="shared" si="154"/>
        <v>75</v>
      </c>
      <c r="I85" s="70">
        <f t="shared" si="154"/>
        <v>0</v>
      </c>
      <c r="J85" s="70">
        <f t="shared" si="154"/>
        <v>0</v>
      </c>
      <c r="K85" s="70">
        <f t="shared" si="154"/>
        <v>0</v>
      </c>
      <c r="L85" s="70">
        <f t="shared" si="154"/>
        <v>0</v>
      </c>
      <c r="M85" s="70">
        <f t="shared" si="154"/>
        <v>0</v>
      </c>
      <c r="N85" s="70">
        <f t="shared" si="154"/>
        <v>432</v>
      </c>
      <c r="O85" s="70">
        <f t="shared" si="154"/>
        <v>0</v>
      </c>
      <c r="P85" s="305">
        <f t="shared" si="148"/>
        <v>111.1</v>
      </c>
      <c r="Q85" s="305">
        <f t="shared" si="149"/>
        <v>71.900000000000006</v>
      </c>
      <c r="R85" s="81">
        <f t="shared" si="147"/>
        <v>183</v>
      </c>
      <c r="S85" s="120">
        <f t="shared" ref="S85:AW85" si="155">SUM(S23+S43+S52+S84)</f>
        <v>11</v>
      </c>
      <c r="T85" s="75">
        <f t="shared" si="155"/>
        <v>26</v>
      </c>
      <c r="U85" s="70">
        <f t="shared" si="155"/>
        <v>0</v>
      </c>
      <c r="V85" s="70">
        <f t="shared" si="155"/>
        <v>225</v>
      </c>
      <c r="W85" s="70">
        <f t="shared" si="155"/>
        <v>85</v>
      </c>
      <c r="X85" s="70">
        <f t="shared" si="155"/>
        <v>345</v>
      </c>
      <c r="Y85" s="70">
        <f t="shared" si="155"/>
        <v>0</v>
      </c>
      <c r="Z85" s="70">
        <f t="shared" si="155"/>
        <v>0</v>
      </c>
      <c r="AA85" s="70">
        <f t="shared" si="155"/>
        <v>0</v>
      </c>
      <c r="AB85" s="70">
        <f t="shared" si="155"/>
        <v>0</v>
      </c>
      <c r="AC85" s="70">
        <f t="shared" si="155"/>
        <v>0</v>
      </c>
      <c r="AD85" s="70">
        <f t="shared" si="155"/>
        <v>0</v>
      </c>
      <c r="AE85" s="74">
        <f t="shared" si="155"/>
        <v>0</v>
      </c>
      <c r="AF85" s="118">
        <f t="shared" si="155"/>
        <v>0</v>
      </c>
      <c r="AG85" s="75">
        <f t="shared" si="155"/>
        <v>30</v>
      </c>
      <c r="AH85" s="70">
        <f t="shared" si="155"/>
        <v>0</v>
      </c>
      <c r="AI85" s="70">
        <f t="shared" si="155"/>
        <v>285</v>
      </c>
      <c r="AJ85" s="70">
        <f t="shared" si="155"/>
        <v>90</v>
      </c>
      <c r="AK85" s="70">
        <f t="shared" si="155"/>
        <v>375</v>
      </c>
      <c r="AL85" s="70">
        <f t="shared" si="155"/>
        <v>0</v>
      </c>
      <c r="AM85" s="70">
        <f t="shared" si="155"/>
        <v>0</v>
      </c>
      <c r="AN85" s="70">
        <f t="shared" si="155"/>
        <v>0</v>
      </c>
      <c r="AO85" s="70">
        <f t="shared" si="155"/>
        <v>0</v>
      </c>
      <c r="AP85" s="70">
        <f t="shared" si="155"/>
        <v>0</v>
      </c>
      <c r="AQ85" s="70">
        <f t="shared" si="155"/>
        <v>0</v>
      </c>
      <c r="AR85" s="74">
        <f t="shared" si="155"/>
        <v>0</v>
      </c>
      <c r="AS85" s="118">
        <f t="shared" si="155"/>
        <v>0</v>
      </c>
      <c r="AT85" s="75">
        <f t="shared" si="155"/>
        <v>39</v>
      </c>
      <c r="AU85" s="70">
        <f t="shared" si="155"/>
        <v>0</v>
      </c>
      <c r="AV85" s="70">
        <f t="shared" si="155"/>
        <v>276</v>
      </c>
      <c r="AW85" s="70">
        <f t="shared" si="155"/>
        <v>120</v>
      </c>
      <c r="AX85" s="70">
        <f t="shared" ref="AX85:CC85" si="156">SUM(AX23+AX43+AX52+AX84)</f>
        <v>420</v>
      </c>
      <c r="AY85" s="70">
        <f t="shared" si="156"/>
        <v>45</v>
      </c>
      <c r="AZ85" s="70">
        <f t="shared" si="156"/>
        <v>0</v>
      </c>
      <c r="BA85" s="70">
        <f t="shared" si="156"/>
        <v>0</v>
      </c>
      <c r="BB85" s="70">
        <f t="shared" si="156"/>
        <v>0</v>
      </c>
      <c r="BC85" s="70">
        <f t="shared" si="156"/>
        <v>0</v>
      </c>
      <c r="BD85" s="70">
        <f t="shared" si="156"/>
        <v>0</v>
      </c>
      <c r="BE85" s="74">
        <f t="shared" si="156"/>
        <v>144</v>
      </c>
      <c r="BF85" s="118">
        <f t="shared" si="156"/>
        <v>0</v>
      </c>
      <c r="BG85" s="75">
        <f t="shared" si="156"/>
        <v>30</v>
      </c>
      <c r="BH85" s="70">
        <f t="shared" si="156"/>
        <v>0</v>
      </c>
      <c r="BI85" s="70">
        <f t="shared" si="156"/>
        <v>261</v>
      </c>
      <c r="BJ85" s="70">
        <f t="shared" si="156"/>
        <v>45</v>
      </c>
      <c r="BK85" s="70">
        <f t="shared" si="156"/>
        <v>330</v>
      </c>
      <c r="BL85" s="70">
        <f t="shared" si="156"/>
        <v>0</v>
      </c>
      <c r="BM85" s="70">
        <f t="shared" si="156"/>
        <v>0</v>
      </c>
      <c r="BN85" s="70">
        <f t="shared" si="156"/>
        <v>0</v>
      </c>
      <c r="BO85" s="70">
        <f t="shared" si="156"/>
        <v>0</v>
      </c>
      <c r="BP85" s="70">
        <f t="shared" si="156"/>
        <v>0</v>
      </c>
      <c r="BQ85" s="70">
        <f t="shared" si="156"/>
        <v>0</v>
      </c>
      <c r="BR85" s="74">
        <f t="shared" si="156"/>
        <v>144</v>
      </c>
      <c r="BS85" s="118">
        <f t="shared" si="156"/>
        <v>0</v>
      </c>
      <c r="BT85" s="75">
        <f t="shared" si="156"/>
        <v>30</v>
      </c>
      <c r="BU85" s="70">
        <f t="shared" si="156"/>
        <v>0</v>
      </c>
      <c r="BV85" s="70">
        <f t="shared" si="156"/>
        <v>291</v>
      </c>
      <c r="BW85" s="70">
        <f t="shared" si="156"/>
        <v>30</v>
      </c>
      <c r="BX85" s="70">
        <f t="shared" si="156"/>
        <v>285</v>
      </c>
      <c r="BY85" s="70">
        <f t="shared" si="156"/>
        <v>0</v>
      </c>
      <c r="BZ85" s="70">
        <f t="shared" si="156"/>
        <v>0</v>
      </c>
      <c r="CA85" s="70">
        <f t="shared" si="156"/>
        <v>0</v>
      </c>
      <c r="CB85" s="70">
        <f t="shared" si="156"/>
        <v>0</v>
      </c>
      <c r="CC85" s="70">
        <f t="shared" si="156"/>
        <v>0</v>
      </c>
      <c r="CD85" s="70">
        <f t="shared" ref="CD85:CR85" si="157">SUM(CD23+CD43+CD52+CD84)</f>
        <v>0</v>
      </c>
      <c r="CE85" s="74">
        <f t="shared" si="157"/>
        <v>144</v>
      </c>
      <c r="CF85" s="118">
        <f t="shared" si="157"/>
        <v>0</v>
      </c>
      <c r="CG85" s="75">
        <f t="shared" si="157"/>
        <v>28</v>
      </c>
      <c r="CH85" s="70">
        <f t="shared" si="157"/>
        <v>0</v>
      </c>
      <c r="CI85" s="70">
        <f t="shared" si="157"/>
        <v>415</v>
      </c>
      <c r="CJ85" s="70">
        <f t="shared" si="157"/>
        <v>30</v>
      </c>
      <c r="CK85" s="70">
        <f t="shared" si="157"/>
        <v>255</v>
      </c>
      <c r="CL85" s="74">
        <f t="shared" si="157"/>
        <v>0</v>
      </c>
      <c r="CM85" s="502">
        <f t="shared" si="157"/>
        <v>0</v>
      </c>
      <c r="CN85" s="70">
        <f t="shared" si="157"/>
        <v>0</v>
      </c>
      <c r="CO85" s="70">
        <f t="shared" si="157"/>
        <v>0</v>
      </c>
      <c r="CP85" s="70">
        <f t="shared" si="157"/>
        <v>0</v>
      </c>
      <c r="CQ85" s="70">
        <f t="shared" si="157"/>
        <v>0</v>
      </c>
      <c r="CR85" s="74">
        <f t="shared" si="157"/>
        <v>0</v>
      </c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667"/>
      <c r="EU85" s="667"/>
      <c r="EV85" s="667"/>
    </row>
    <row r="86" spans="1:152" ht="39" customHeight="1"/>
  </sheetData>
  <mergeCells count="103">
    <mergeCell ref="ET84:ET85"/>
    <mergeCell ref="EU84:EU85"/>
    <mergeCell ref="EV84:EV85"/>
    <mergeCell ref="ET63:ET64"/>
    <mergeCell ref="EU63:EU64"/>
    <mergeCell ref="EV63:EV64"/>
    <mergeCell ref="ET74:ET75"/>
    <mergeCell ref="EU74:EU75"/>
    <mergeCell ref="EV74:EV75"/>
    <mergeCell ref="BT10:BT11"/>
    <mergeCell ref="CL10:CL11"/>
    <mergeCell ref="CK10:CK11"/>
    <mergeCell ref="CJ10:CJ11"/>
    <mergeCell ref="CI10:CI11"/>
    <mergeCell ref="CG10:CG11"/>
    <mergeCell ref="CE10:CE11"/>
    <mergeCell ref="BY10:BY11"/>
    <mergeCell ref="BX10:BX11"/>
    <mergeCell ref="BW10:BW11"/>
    <mergeCell ref="BV10:BV11"/>
    <mergeCell ref="AT10:AT11"/>
    <mergeCell ref="BR10:BR11"/>
    <mergeCell ref="BL10:BL11"/>
    <mergeCell ref="BK10:BK11"/>
    <mergeCell ref="BJ10:BJ11"/>
    <mergeCell ref="BI10:BI11"/>
    <mergeCell ref="BG10:BG11"/>
    <mergeCell ref="BE10:BE11"/>
    <mergeCell ref="AY10:AY11"/>
    <mergeCell ref="AX10:AX11"/>
    <mergeCell ref="AW10:AW11"/>
    <mergeCell ref="AV10:AV11"/>
    <mergeCell ref="AE10:AE11"/>
    <mergeCell ref="AG10:AG11"/>
    <mergeCell ref="AR10:AR11"/>
    <mergeCell ref="AL10:AL11"/>
    <mergeCell ref="AK10:AK11"/>
    <mergeCell ref="AJ10:AJ11"/>
    <mergeCell ref="AI10:AI11"/>
    <mergeCell ref="T10:T11"/>
    <mergeCell ref="V10:V11"/>
    <mergeCell ref="W10:W11"/>
    <mergeCell ref="X10:X11"/>
    <mergeCell ref="Y10:Y11"/>
    <mergeCell ref="AT7:BF7"/>
    <mergeCell ref="BG7:BS7"/>
    <mergeCell ref="B9:B16"/>
    <mergeCell ref="A9:A23"/>
    <mergeCell ref="B18:B22"/>
    <mergeCell ref="A24:A43"/>
    <mergeCell ref="A76:A85"/>
    <mergeCell ref="A54:A64"/>
    <mergeCell ref="A65:A75"/>
    <mergeCell ref="A44:A53"/>
    <mergeCell ref="B52:B53"/>
    <mergeCell ref="B63:B64"/>
    <mergeCell ref="B74:B75"/>
    <mergeCell ref="B84:B85"/>
    <mergeCell ref="H10:H11"/>
    <mergeCell ref="N10:N11"/>
    <mergeCell ref="P10:P11"/>
    <mergeCell ref="Q10:Q11"/>
    <mergeCell ref="R10:R11"/>
    <mergeCell ref="C10:C11"/>
    <mergeCell ref="D10:D11"/>
    <mergeCell ref="E10:E11"/>
    <mergeCell ref="F10:F11"/>
    <mergeCell ref="G10:G11"/>
    <mergeCell ref="DT7:EF7"/>
    <mergeCell ref="EG7:ES7"/>
    <mergeCell ref="C18:C22"/>
    <mergeCell ref="AT6:BS6"/>
    <mergeCell ref="BT6:CS6"/>
    <mergeCell ref="CT6:DS6"/>
    <mergeCell ref="CG7:CS7"/>
    <mergeCell ref="CT7:DF7"/>
    <mergeCell ref="DG7:DS7"/>
    <mergeCell ref="N7:N8"/>
    <mergeCell ref="O7:O8"/>
    <mergeCell ref="S9:S16"/>
    <mergeCell ref="DT6:ES6"/>
    <mergeCell ref="D7:D8"/>
    <mergeCell ref="C6:C8"/>
    <mergeCell ref="D6:O6"/>
    <mergeCell ref="R6:R8"/>
    <mergeCell ref="S6:S8"/>
    <mergeCell ref="T6:AS6"/>
    <mergeCell ref="Q6:Q8"/>
    <mergeCell ref="M7:M8"/>
    <mergeCell ref="BT7:CF7"/>
    <mergeCell ref="T7:AF7"/>
    <mergeCell ref="AG7:AS7"/>
    <mergeCell ref="A6:A8"/>
    <mergeCell ref="B6:B8"/>
    <mergeCell ref="P6:P8"/>
    <mergeCell ref="E7:E8"/>
    <mergeCell ref="F7:F8"/>
    <mergeCell ref="G7:G8"/>
    <mergeCell ref="H7:H8"/>
    <mergeCell ref="I7:I8"/>
    <mergeCell ref="J7:J8"/>
    <mergeCell ref="K7:K8"/>
    <mergeCell ref="L7:L8"/>
  </mergeCells>
  <pageMargins left="0.70866141732283472" right="0.70866141732283472" top="0.74803149606299213" bottom="0.74803149606299213" header="0.31496062992125984" footer="0.31496062992125984"/>
  <pageSetup paperSize="8" scale="55" fitToWidth="0" fitToHeight="0" orientation="landscape" r:id="rId1"/>
  <headerFooter>
    <oddHeader>&amp;R&amp;"Arial,Pogrubiony"&amp;12Załącznik nr 2a do Uchwały nr 53/2022 z dnia 29.09.2022 r.
Nabór 2022-2025</oddHeader>
    <oddFooter>&amp;R&amp;P/&amp;N</oddFooter>
  </headerFooter>
  <rowBreaks count="1" manualBreakCount="1">
    <brk id="85" max="14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V80"/>
  <sheetViews>
    <sheetView zoomScaleNormal="100" zoomScaleSheetLayoutView="90" zoomScalePageLayoutView="87" workbookViewId="0">
      <selection activeCell="FB6" sqref="FA6:FB6"/>
    </sheetView>
  </sheetViews>
  <sheetFormatPr defaultRowHeight="12.5"/>
  <cols>
    <col min="1" max="1" width="18.26953125" customWidth="1"/>
    <col min="2" max="2" width="3" customWidth="1"/>
    <col min="3" max="3" width="51.26953125" customWidth="1"/>
    <col min="5" max="5" width="8" customWidth="1"/>
    <col min="6" max="6" width="4.54296875" customWidth="1"/>
    <col min="7" max="7" width="6" customWidth="1"/>
    <col min="8" max="8" width="4.81640625" customWidth="1"/>
    <col min="9" max="9" width="4.1796875" hidden="1" customWidth="1"/>
    <col min="10" max="10" width="4.81640625" hidden="1" customWidth="1"/>
    <col min="11" max="11" width="4.54296875" hidden="1" customWidth="1"/>
    <col min="12" max="12" width="5" hidden="1" customWidth="1"/>
    <col min="13" max="13" width="5.453125" hidden="1" customWidth="1"/>
    <col min="14" max="14" width="4.81640625" customWidth="1"/>
    <col min="15" max="15" width="4.1796875" hidden="1" customWidth="1"/>
    <col min="16" max="16" width="7.7265625" customWidth="1"/>
    <col min="17" max="18" width="6.7265625" customWidth="1"/>
    <col min="19" max="19" width="11" customWidth="1"/>
    <col min="20" max="20" width="6" customWidth="1"/>
    <col min="21" max="21" width="4.7265625" hidden="1" customWidth="1"/>
    <col min="22" max="22" width="6.1796875" customWidth="1"/>
    <col min="23" max="25" width="4.7265625" customWidth="1"/>
    <col min="26" max="30" width="4.7265625" hidden="1" customWidth="1"/>
    <col min="31" max="31" width="4.7265625" customWidth="1"/>
    <col min="32" max="32" width="4.7265625" hidden="1" customWidth="1"/>
    <col min="33" max="33" width="4.81640625" customWidth="1"/>
    <col min="34" max="34" width="4.81640625" hidden="1" customWidth="1"/>
    <col min="35" max="35" width="4.7265625" customWidth="1"/>
    <col min="36" max="37" width="4.81640625" customWidth="1"/>
    <col min="38" max="38" width="4.7265625" customWidth="1"/>
    <col min="39" max="43" width="4.7265625" hidden="1" customWidth="1"/>
    <col min="44" max="44" width="4.7265625" customWidth="1"/>
    <col min="45" max="45" width="4.7265625" hidden="1" customWidth="1"/>
    <col min="46" max="46" width="4.7265625" customWidth="1"/>
    <col min="47" max="47" width="4.7265625" hidden="1" customWidth="1"/>
    <col min="48" max="51" width="4.7265625" customWidth="1"/>
    <col min="52" max="56" width="4.7265625" hidden="1" customWidth="1"/>
    <col min="57" max="57" width="4.7265625" customWidth="1"/>
    <col min="58" max="58" width="4.7265625" hidden="1" customWidth="1"/>
    <col min="59" max="59" width="4.7265625" customWidth="1"/>
    <col min="60" max="60" width="4.7265625" hidden="1" customWidth="1"/>
    <col min="61" max="64" width="4.7265625" customWidth="1"/>
    <col min="65" max="69" width="4.7265625" hidden="1" customWidth="1"/>
    <col min="70" max="70" width="4.7265625" customWidth="1"/>
    <col min="71" max="71" width="4.7265625" hidden="1" customWidth="1"/>
    <col min="72" max="72" width="4.7265625" customWidth="1"/>
    <col min="73" max="73" width="4.7265625" hidden="1" customWidth="1"/>
    <col min="74" max="77" width="4.7265625" customWidth="1"/>
    <col min="78" max="82" width="4.7265625" hidden="1" customWidth="1"/>
    <col min="83" max="83" width="4.7265625" customWidth="1"/>
    <col min="84" max="84" width="4.7265625" hidden="1" customWidth="1"/>
    <col min="85" max="85" width="4.7265625" customWidth="1"/>
    <col min="86" max="86" width="4.7265625" hidden="1" customWidth="1"/>
    <col min="87" max="88" width="4.7265625" customWidth="1"/>
    <col min="89" max="89" width="4.453125" customWidth="1"/>
    <col min="90" max="90" width="4.7265625" customWidth="1"/>
    <col min="91" max="149" width="4.7265625" hidden="1" customWidth="1"/>
  </cols>
  <sheetData>
    <row r="1" spans="1:149" ht="13">
      <c r="A1" s="14" t="s">
        <v>4</v>
      </c>
    </row>
    <row r="2" spans="1:149" ht="13">
      <c r="A2" s="520"/>
    </row>
    <row r="3" spans="1:149" ht="13">
      <c r="A3" s="14" t="s">
        <v>5</v>
      </c>
    </row>
    <row r="4" spans="1:149" ht="13">
      <c r="A4" s="14" t="s">
        <v>165</v>
      </c>
    </row>
    <row r="5" spans="1:149" ht="13.5" thickBot="1">
      <c r="A5" s="14" t="s">
        <v>7</v>
      </c>
    </row>
    <row r="6" spans="1:149" ht="12.75" customHeight="1" thickBot="1">
      <c r="A6" s="571" t="s">
        <v>8</v>
      </c>
      <c r="B6" s="574" t="s">
        <v>9</v>
      </c>
      <c r="C6" s="606" t="s">
        <v>10</v>
      </c>
      <c r="D6" s="607" t="s">
        <v>11</v>
      </c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9"/>
      <c r="P6" s="671" t="s">
        <v>12</v>
      </c>
      <c r="Q6" s="671" t="s">
        <v>13</v>
      </c>
      <c r="R6" s="682" t="s">
        <v>14</v>
      </c>
      <c r="S6" s="611" t="s">
        <v>15</v>
      </c>
      <c r="T6" s="597" t="s">
        <v>16</v>
      </c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615"/>
      <c r="AH6" s="615"/>
      <c r="AI6" s="615"/>
      <c r="AJ6" s="615"/>
      <c r="AK6" s="615"/>
      <c r="AL6" s="615"/>
      <c r="AM6" s="615"/>
      <c r="AN6" s="615"/>
      <c r="AO6" s="615"/>
      <c r="AP6" s="615"/>
      <c r="AQ6" s="615"/>
      <c r="AR6" s="615"/>
      <c r="AS6" s="670"/>
      <c r="AT6" s="596" t="s">
        <v>17</v>
      </c>
      <c r="AU6" s="597"/>
      <c r="AV6" s="597"/>
      <c r="AW6" s="597"/>
      <c r="AX6" s="597"/>
      <c r="AY6" s="597"/>
      <c r="AZ6" s="597"/>
      <c r="BA6" s="597"/>
      <c r="BB6" s="597"/>
      <c r="BC6" s="597"/>
      <c r="BD6" s="597"/>
      <c r="BE6" s="597"/>
      <c r="BF6" s="597"/>
      <c r="BG6" s="597"/>
      <c r="BH6" s="597"/>
      <c r="BI6" s="597"/>
      <c r="BJ6" s="597"/>
      <c r="BK6" s="597"/>
      <c r="BL6" s="597"/>
      <c r="BM6" s="597"/>
      <c r="BN6" s="597"/>
      <c r="BO6" s="597"/>
      <c r="BP6" s="597"/>
      <c r="BQ6" s="597"/>
      <c r="BR6" s="597"/>
      <c r="BS6" s="598"/>
      <c r="BT6" s="596" t="s">
        <v>18</v>
      </c>
      <c r="BU6" s="597"/>
      <c r="BV6" s="597"/>
      <c r="BW6" s="597"/>
      <c r="BX6" s="597"/>
      <c r="BY6" s="597"/>
      <c r="BZ6" s="597"/>
      <c r="CA6" s="597"/>
      <c r="CB6" s="597"/>
      <c r="CC6" s="597"/>
      <c r="CD6" s="597"/>
      <c r="CE6" s="597"/>
      <c r="CF6" s="597"/>
      <c r="CG6" s="597"/>
      <c r="CH6" s="597"/>
      <c r="CI6" s="597"/>
      <c r="CJ6" s="597"/>
      <c r="CK6" s="597"/>
      <c r="CL6" s="597"/>
      <c r="CM6" s="597"/>
      <c r="CN6" s="597"/>
      <c r="CO6" s="597"/>
      <c r="CP6" s="597"/>
      <c r="CQ6" s="597"/>
      <c r="CR6" s="597"/>
      <c r="CS6" s="598"/>
      <c r="CT6" s="591" t="s">
        <v>19</v>
      </c>
      <c r="CU6" s="591"/>
      <c r="CV6" s="591"/>
      <c r="CW6" s="591"/>
      <c r="CX6" s="591"/>
      <c r="CY6" s="591"/>
      <c r="CZ6" s="591"/>
      <c r="DA6" s="591"/>
      <c r="DB6" s="591"/>
      <c r="DC6" s="591"/>
      <c r="DD6" s="591"/>
      <c r="DE6" s="591"/>
      <c r="DF6" s="591"/>
      <c r="DG6" s="591"/>
      <c r="DH6" s="591"/>
      <c r="DI6" s="591"/>
      <c r="DJ6" s="591"/>
      <c r="DK6" s="591"/>
      <c r="DL6" s="591"/>
      <c r="DM6" s="591"/>
      <c r="DN6" s="591"/>
      <c r="DO6" s="591"/>
      <c r="DP6" s="591"/>
      <c r="DQ6" s="591"/>
      <c r="DR6" s="591"/>
      <c r="DS6" s="592"/>
      <c r="DT6" s="590" t="s">
        <v>20</v>
      </c>
      <c r="DU6" s="591"/>
      <c r="DV6" s="591"/>
      <c r="DW6" s="591"/>
      <c r="DX6" s="591"/>
      <c r="DY6" s="591"/>
      <c r="DZ6" s="591"/>
      <c r="EA6" s="591"/>
      <c r="EB6" s="591"/>
      <c r="EC6" s="591"/>
      <c r="ED6" s="591"/>
      <c r="EE6" s="591"/>
      <c r="EF6" s="591"/>
      <c r="EG6" s="591"/>
      <c r="EH6" s="591"/>
      <c r="EI6" s="591"/>
      <c r="EJ6" s="591"/>
      <c r="EK6" s="591"/>
      <c r="EL6" s="591"/>
      <c r="EM6" s="591"/>
      <c r="EN6" s="591"/>
      <c r="EO6" s="591"/>
      <c r="EP6" s="591"/>
      <c r="EQ6" s="591"/>
      <c r="ER6" s="591"/>
      <c r="ES6" s="592"/>
    </row>
    <row r="7" spans="1:149" ht="12.75" customHeight="1" thickBot="1">
      <c r="A7" s="572"/>
      <c r="B7" s="575"/>
      <c r="C7" s="575"/>
      <c r="D7" s="580" t="s">
        <v>21</v>
      </c>
      <c r="E7" s="580" t="s">
        <v>22</v>
      </c>
      <c r="F7" s="582" t="s">
        <v>23</v>
      </c>
      <c r="G7" s="577" t="s">
        <v>24</v>
      </c>
      <c r="H7" s="585" t="s">
        <v>25</v>
      </c>
      <c r="I7" s="585" t="s">
        <v>26</v>
      </c>
      <c r="J7" s="582" t="s">
        <v>27</v>
      </c>
      <c r="K7" s="582" t="s">
        <v>28</v>
      </c>
      <c r="L7" s="582" t="s">
        <v>29</v>
      </c>
      <c r="M7" s="582" t="s">
        <v>30</v>
      </c>
      <c r="N7" s="585" t="s">
        <v>31</v>
      </c>
      <c r="O7" s="585" t="s">
        <v>32</v>
      </c>
      <c r="P7" s="672"/>
      <c r="Q7" s="672"/>
      <c r="R7" s="683"/>
      <c r="S7" s="612"/>
      <c r="T7" s="615" t="s">
        <v>33</v>
      </c>
      <c r="U7" s="615"/>
      <c r="V7" s="615"/>
      <c r="W7" s="615"/>
      <c r="X7" s="615"/>
      <c r="Y7" s="615"/>
      <c r="Z7" s="615"/>
      <c r="AA7" s="615"/>
      <c r="AB7" s="615"/>
      <c r="AC7" s="615"/>
      <c r="AD7" s="615"/>
      <c r="AE7" s="615"/>
      <c r="AF7" s="615"/>
      <c r="AG7" s="677" t="s">
        <v>34</v>
      </c>
      <c r="AH7" s="678"/>
      <c r="AI7" s="678"/>
      <c r="AJ7" s="678"/>
      <c r="AK7" s="678"/>
      <c r="AL7" s="678"/>
      <c r="AM7" s="678"/>
      <c r="AN7" s="678"/>
      <c r="AO7" s="678"/>
      <c r="AP7" s="678"/>
      <c r="AQ7" s="678"/>
      <c r="AR7" s="678"/>
      <c r="AS7" s="679"/>
      <c r="AT7" s="596" t="s">
        <v>35</v>
      </c>
      <c r="AU7" s="597"/>
      <c r="AV7" s="597"/>
      <c r="AW7" s="597"/>
      <c r="AX7" s="597"/>
      <c r="AY7" s="597"/>
      <c r="AZ7" s="597"/>
      <c r="BA7" s="597"/>
      <c r="BB7" s="597"/>
      <c r="BC7" s="597"/>
      <c r="BD7" s="597"/>
      <c r="BE7" s="597"/>
      <c r="BF7" s="598"/>
      <c r="BG7" s="614" t="s">
        <v>36</v>
      </c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598"/>
      <c r="BT7" s="614" t="s">
        <v>37</v>
      </c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598"/>
      <c r="CG7" s="614" t="s">
        <v>38</v>
      </c>
      <c r="CH7" s="615"/>
      <c r="CI7" s="615"/>
      <c r="CJ7" s="615"/>
      <c r="CK7" s="615"/>
      <c r="CL7" s="615"/>
      <c r="CM7" s="597"/>
      <c r="CN7" s="597"/>
      <c r="CO7" s="597"/>
      <c r="CP7" s="597"/>
      <c r="CQ7" s="597"/>
      <c r="CR7" s="597"/>
      <c r="CS7" s="598"/>
      <c r="CT7" s="591" t="s">
        <v>39</v>
      </c>
      <c r="CU7" s="591"/>
      <c r="CV7" s="591"/>
      <c r="CW7" s="591"/>
      <c r="CX7" s="591"/>
      <c r="CY7" s="591"/>
      <c r="CZ7" s="591"/>
      <c r="DA7" s="591"/>
      <c r="DB7" s="591"/>
      <c r="DC7" s="591"/>
      <c r="DD7" s="591"/>
      <c r="DE7" s="591"/>
      <c r="DF7" s="592"/>
      <c r="DG7" s="590" t="s">
        <v>40</v>
      </c>
      <c r="DH7" s="591"/>
      <c r="DI7" s="591"/>
      <c r="DJ7" s="591"/>
      <c r="DK7" s="591"/>
      <c r="DL7" s="591"/>
      <c r="DM7" s="591"/>
      <c r="DN7" s="591"/>
      <c r="DO7" s="591"/>
      <c r="DP7" s="591"/>
      <c r="DQ7" s="591"/>
      <c r="DR7" s="591"/>
      <c r="DS7" s="592"/>
      <c r="DT7" s="590" t="s">
        <v>41</v>
      </c>
      <c r="DU7" s="591"/>
      <c r="DV7" s="591"/>
      <c r="DW7" s="591"/>
      <c r="DX7" s="591"/>
      <c r="DY7" s="591"/>
      <c r="DZ7" s="591"/>
      <c r="EA7" s="591"/>
      <c r="EB7" s="591"/>
      <c r="EC7" s="591"/>
      <c r="ED7" s="591"/>
      <c r="EE7" s="591"/>
      <c r="EF7" s="592"/>
      <c r="EG7" s="590" t="s">
        <v>42</v>
      </c>
      <c r="EH7" s="591"/>
      <c r="EI7" s="591"/>
      <c r="EJ7" s="591"/>
      <c r="EK7" s="591"/>
      <c r="EL7" s="591"/>
      <c r="EM7" s="591"/>
      <c r="EN7" s="591"/>
      <c r="EO7" s="591"/>
      <c r="EP7" s="591"/>
      <c r="EQ7" s="591"/>
      <c r="ER7" s="591"/>
      <c r="ES7" s="592"/>
    </row>
    <row r="8" spans="1:149" ht="78.75" customHeight="1" thickBot="1">
      <c r="A8" s="573"/>
      <c r="B8" s="576"/>
      <c r="C8" s="576"/>
      <c r="D8" s="581"/>
      <c r="E8" s="581"/>
      <c r="F8" s="583"/>
      <c r="G8" s="584"/>
      <c r="H8" s="586"/>
      <c r="I8" s="586"/>
      <c r="J8" s="583"/>
      <c r="K8" s="583"/>
      <c r="L8" s="583"/>
      <c r="M8" s="583"/>
      <c r="N8" s="586"/>
      <c r="O8" s="586"/>
      <c r="P8" s="673"/>
      <c r="Q8" s="673"/>
      <c r="R8" s="684"/>
      <c r="S8" s="669"/>
      <c r="T8" s="27" t="s">
        <v>43</v>
      </c>
      <c r="U8" s="28" t="s">
        <v>44</v>
      </c>
      <c r="V8" s="28" t="s">
        <v>45</v>
      </c>
      <c r="W8" s="29" t="s">
        <v>23</v>
      </c>
      <c r="X8" s="29" t="s">
        <v>24</v>
      </c>
      <c r="Y8" s="29" t="s">
        <v>25</v>
      </c>
      <c r="Z8" s="29" t="s">
        <v>26</v>
      </c>
      <c r="AA8" s="29" t="s">
        <v>27</v>
      </c>
      <c r="AB8" s="29" t="s">
        <v>46</v>
      </c>
      <c r="AC8" s="29" t="s">
        <v>47</v>
      </c>
      <c r="AD8" s="29" t="s">
        <v>30</v>
      </c>
      <c r="AE8" s="30" t="s">
        <v>31</v>
      </c>
      <c r="AF8" s="32" t="s">
        <v>32</v>
      </c>
      <c r="AG8" s="27" t="s">
        <v>43</v>
      </c>
      <c r="AH8" s="28" t="s">
        <v>44</v>
      </c>
      <c r="AI8" s="28" t="s">
        <v>45</v>
      </c>
      <c r="AJ8" s="29" t="s">
        <v>23</v>
      </c>
      <c r="AK8" s="29" t="s">
        <v>24</v>
      </c>
      <c r="AL8" s="29" t="s">
        <v>25</v>
      </c>
      <c r="AM8" s="29" t="s">
        <v>26</v>
      </c>
      <c r="AN8" s="29" t="s">
        <v>27</v>
      </c>
      <c r="AO8" s="29" t="s">
        <v>46</v>
      </c>
      <c r="AP8" s="29" t="s">
        <v>47</v>
      </c>
      <c r="AQ8" s="29" t="s">
        <v>30</v>
      </c>
      <c r="AR8" s="30" t="s">
        <v>31</v>
      </c>
      <c r="AS8" s="32" t="s">
        <v>32</v>
      </c>
      <c r="AT8" s="27" t="s">
        <v>43</v>
      </c>
      <c r="AU8" s="28" t="s">
        <v>44</v>
      </c>
      <c r="AV8" s="28" t="s">
        <v>45</v>
      </c>
      <c r="AW8" s="29" t="s">
        <v>23</v>
      </c>
      <c r="AX8" s="29" t="s">
        <v>24</v>
      </c>
      <c r="AY8" s="29" t="s">
        <v>25</v>
      </c>
      <c r="AZ8" s="29" t="s">
        <v>26</v>
      </c>
      <c r="BA8" s="29" t="s">
        <v>27</v>
      </c>
      <c r="BB8" s="29" t="s">
        <v>46</v>
      </c>
      <c r="BC8" s="29" t="s">
        <v>47</v>
      </c>
      <c r="BD8" s="29" t="s">
        <v>30</v>
      </c>
      <c r="BE8" s="30" t="s">
        <v>31</v>
      </c>
      <c r="BF8" s="32" t="s">
        <v>32</v>
      </c>
      <c r="BG8" s="27" t="s">
        <v>43</v>
      </c>
      <c r="BH8" s="28" t="s">
        <v>44</v>
      </c>
      <c r="BI8" s="28" t="s">
        <v>45</v>
      </c>
      <c r="BJ8" s="29" t="s">
        <v>23</v>
      </c>
      <c r="BK8" s="29" t="s">
        <v>24</v>
      </c>
      <c r="BL8" s="29" t="s">
        <v>25</v>
      </c>
      <c r="BM8" s="29" t="s">
        <v>26</v>
      </c>
      <c r="BN8" s="29" t="s">
        <v>27</v>
      </c>
      <c r="BO8" s="29" t="s">
        <v>46</v>
      </c>
      <c r="BP8" s="29" t="s">
        <v>47</v>
      </c>
      <c r="BQ8" s="29" t="s">
        <v>30</v>
      </c>
      <c r="BR8" s="30" t="s">
        <v>31</v>
      </c>
      <c r="BS8" s="32" t="s">
        <v>32</v>
      </c>
      <c r="BT8" s="27" t="s">
        <v>43</v>
      </c>
      <c r="BU8" s="28" t="s">
        <v>44</v>
      </c>
      <c r="BV8" s="28" t="s">
        <v>45</v>
      </c>
      <c r="BW8" s="29" t="s">
        <v>23</v>
      </c>
      <c r="BX8" s="29" t="s">
        <v>24</v>
      </c>
      <c r="BY8" s="29" t="s">
        <v>25</v>
      </c>
      <c r="BZ8" s="29" t="s">
        <v>26</v>
      </c>
      <c r="CA8" s="29" t="s">
        <v>27</v>
      </c>
      <c r="CB8" s="29" t="s">
        <v>46</v>
      </c>
      <c r="CC8" s="29" t="s">
        <v>47</v>
      </c>
      <c r="CD8" s="29" t="s">
        <v>30</v>
      </c>
      <c r="CE8" s="30" t="s">
        <v>31</v>
      </c>
      <c r="CF8" s="32" t="s">
        <v>32</v>
      </c>
      <c r="CG8" s="27" t="s">
        <v>43</v>
      </c>
      <c r="CH8" s="28" t="s">
        <v>44</v>
      </c>
      <c r="CI8" s="28" t="s">
        <v>45</v>
      </c>
      <c r="CJ8" s="29" t="s">
        <v>23</v>
      </c>
      <c r="CK8" s="29" t="s">
        <v>24</v>
      </c>
      <c r="CL8" s="30" t="s">
        <v>25</v>
      </c>
      <c r="CM8" s="56" t="s">
        <v>26</v>
      </c>
      <c r="CN8" s="22" t="s">
        <v>27</v>
      </c>
      <c r="CO8" s="22" t="s">
        <v>46</v>
      </c>
      <c r="CP8" s="22" t="s">
        <v>47</v>
      </c>
      <c r="CQ8" s="22" t="s">
        <v>30</v>
      </c>
      <c r="CR8" s="22" t="s">
        <v>31</v>
      </c>
      <c r="CS8" s="22" t="s">
        <v>32</v>
      </c>
      <c r="CT8" s="10" t="s">
        <v>43</v>
      </c>
      <c r="CU8" s="5" t="s">
        <v>44</v>
      </c>
      <c r="CV8" s="5" t="s">
        <v>45</v>
      </c>
      <c r="CW8" s="13" t="s">
        <v>23</v>
      </c>
      <c r="CX8" s="13" t="s">
        <v>24</v>
      </c>
      <c r="CY8" s="13" t="s">
        <v>25</v>
      </c>
      <c r="CZ8" s="13" t="s">
        <v>26</v>
      </c>
      <c r="DA8" s="13" t="s">
        <v>27</v>
      </c>
      <c r="DB8" s="13" t="s">
        <v>46</v>
      </c>
      <c r="DC8" s="13" t="s">
        <v>47</v>
      </c>
      <c r="DD8" s="13" t="s">
        <v>30</v>
      </c>
      <c r="DE8" s="13" t="s">
        <v>31</v>
      </c>
      <c r="DF8" s="13" t="s">
        <v>32</v>
      </c>
      <c r="DG8" s="10" t="s">
        <v>43</v>
      </c>
      <c r="DH8" s="5" t="s">
        <v>44</v>
      </c>
      <c r="DI8" s="5" t="s">
        <v>45</v>
      </c>
      <c r="DJ8" s="13" t="s">
        <v>23</v>
      </c>
      <c r="DK8" s="13" t="s">
        <v>24</v>
      </c>
      <c r="DL8" s="13" t="s">
        <v>25</v>
      </c>
      <c r="DM8" s="13" t="s">
        <v>26</v>
      </c>
      <c r="DN8" s="13" t="s">
        <v>27</v>
      </c>
      <c r="DO8" s="13" t="s">
        <v>46</v>
      </c>
      <c r="DP8" s="13" t="s">
        <v>47</v>
      </c>
      <c r="DQ8" s="13" t="s">
        <v>30</v>
      </c>
      <c r="DR8" s="13" t="s">
        <v>31</v>
      </c>
      <c r="DS8" s="13" t="s">
        <v>32</v>
      </c>
      <c r="DT8" s="11" t="s">
        <v>43</v>
      </c>
      <c r="DU8" s="6" t="s">
        <v>44</v>
      </c>
      <c r="DV8" s="6" t="s">
        <v>45</v>
      </c>
      <c r="DW8" s="12" t="s">
        <v>23</v>
      </c>
      <c r="DX8" s="12" t="s">
        <v>24</v>
      </c>
      <c r="DY8" s="12" t="s">
        <v>25</v>
      </c>
      <c r="DZ8" s="12" t="s">
        <v>26</v>
      </c>
      <c r="EA8" s="12" t="s">
        <v>27</v>
      </c>
      <c r="EB8" s="12" t="s">
        <v>46</v>
      </c>
      <c r="EC8" s="12" t="s">
        <v>47</v>
      </c>
      <c r="ED8" s="12" t="s">
        <v>30</v>
      </c>
      <c r="EE8" s="12" t="s">
        <v>31</v>
      </c>
      <c r="EF8" s="12" t="s">
        <v>32</v>
      </c>
      <c r="EG8" s="11" t="s">
        <v>43</v>
      </c>
      <c r="EH8" s="6" t="s">
        <v>44</v>
      </c>
      <c r="EI8" s="6" t="s">
        <v>45</v>
      </c>
      <c r="EJ8" s="12" t="s">
        <v>23</v>
      </c>
      <c r="EK8" s="12" t="s">
        <v>24</v>
      </c>
      <c r="EL8" s="12" t="s">
        <v>25</v>
      </c>
      <c r="EM8" s="12" t="s">
        <v>26</v>
      </c>
      <c r="EN8" s="13" t="s">
        <v>27</v>
      </c>
      <c r="EO8" s="13" t="s">
        <v>46</v>
      </c>
      <c r="EP8" s="13" t="s">
        <v>47</v>
      </c>
      <c r="EQ8" s="13" t="s">
        <v>30</v>
      </c>
      <c r="ER8" s="13" t="s">
        <v>31</v>
      </c>
      <c r="ES8" s="13" t="s">
        <v>32</v>
      </c>
    </row>
    <row r="9" spans="1:149" ht="20.25" customHeight="1">
      <c r="A9" s="623" t="s">
        <v>166</v>
      </c>
      <c r="B9" s="406" t="s">
        <v>49</v>
      </c>
      <c r="C9" s="515" t="s">
        <v>167</v>
      </c>
      <c r="D9" s="457">
        <v>300</v>
      </c>
      <c r="E9" s="364">
        <f t="shared" ref="E9:G10" si="0">SUM(V9,AI9,AV9,BI9,BV9,CI9)</f>
        <v>100</v>
      </c>
      <c r="F9" s="332">
        <f t="shared" si="0"/>
        <v>0</v>
      </c>
      <c r="G9" s="332">
        <f t="shared" si="0"/>
        <v>150</v>
      </c>
      <c r="H9" s="183">
        <f>SUM(AY9,BL9,BY9,CL9)</f>
        <v>0</v>
      </c>
      <c r="I9" s="400"/>
      <c r="J9" s="400"/>
      <c r="K9" s="400"/>
      <c r="L9" s="400"/>
      <c r="M9" s="400"/>
      <c r="N9" s="183">
        <f>SUM(BE9,BR9,CE9)</f>
        <v>0</v>
      </c>
      <c r="O9" s="400"/>
      <c r="P9" s="401">
        <f>ROUND(D9/((D9+E9)/R9),1)</f>
        <v>12</v>
      </c>
      <c r="Q9" s="402">
        <f>R9-P9</f>
        <v>4</v>
      </c>
      <c r="R9" s="365">
        <f>SUM(T9,AG9,AT9,BG9,BT9,CG9)</f>
        <v>16</v>
      </c>
      <c r="S9" s="404" t="s">
        <v>168</v>
      </c>
      <c r="T9" s="405">
        <v>8</v>
      </c>
      <c r="U9" s="409"/>
      <c r="V9" s="66">
        <v>50</v>
      </c>
      <c r="W9" s="411"/>
      <c r="X9" s="66" t="s">
        <v>169</v>
      </c>
      <c r="Y9" s="411"/>
      <c r="Z9" s="409"/>
      <c r="AA9" s="409"/>
      <c r="AB9" s="409"/>
      <c r="AC9" s="409"/>
      <c r="AD9" s="409"/>
      <c r="AE9" s="412"/>
      <c r="AF9" s="403"/>
      <c r="AG9" s="405">
        <v>8</v>
      </c>
      <c r="AH9" s="485"/>
      <c r="AI9" s="66">
        <v>50</v>
      </c>
      <c r="AJ9" s="411"/>
      <c r="AK9" s="66">
        <v>150</v>
      </c>
      <c r="AL9" s="411"/>
      <c r="AM9" s="408"/>
      <c r="AN9" s="408"/>
      <c r="AO9" s="408"/>
      <c r="AP9" s="408"/>
      <c r="AQ9" s="408"/>
      <c r="AR9" s="412"/>
      <c r="AS9" s="38"/>
      <c r="AT9" s="389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2"/>
      <c r="BG9" s="394"/>
      <c r="BH9" s="395"/>
      <c r="BI9" s="395"/>
      <c r="BJ9" s="395"/>
      <c r="BK9" s="395"/>
      <c r="BL9" s="395"/>
      <c r="BM9" s="395"/>
      <c r="BN9" s="395"/>
      <c r="BO9" s="395"/>
      <c r="BP9" s="395"/>
      <c r="BQ9" s="395"/>
      <c r="BR9" s="410"/>
      <c r="BS9" s="393"/>
      <c r="BT9" s="389"/>
      <c r="BU9" s="390"/>
      <c r="BV9" s="390"/>
      <c r="BW9" s="391"/>
      <c r="BX9" s="391"/>
      <c r="BY9" s="391"/>
      <c r="BZ9" s="391"/>
      <c r="CA9" s="391"/>
      <c r="CB9" s="391"/>
      <c r="CC9" s="391"/>
      <c r="CD9" s="391"/>
      <c r="CE9" s="391"/>
      <c r="CF9" s="392"/>
      <c r="CG9" s="394"/>
      <c r="CH9" s="395"/>
      <c r="CI9" s="395"/>
      <c r="CJ9" s="396"/>
      <c r="CK9" s="396"/>
      <c r="CL9" s="397"/>
      <c r="CM9" s="56"/>
      <c r="CN9" s="22"/>
      <c r="CO9" s="22"/>
      <c r="CP9" s="22"/>
      <c r="CQ9" s="22"/>
      <c r="CR9" s="22"/>
      <c r="CS9" s="22"/>
      <c r="CT9" s="10"/>
      <c r="CU9" s="5"/>
      <c r="CV9" s="5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0"/>
      <c r="DH9" s="5"/>
      <c r="DI9" s="5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1"/>
      <c r="DU9" s="6"/>
      <c r="DV9" s="6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1"/>
      <c r="EH9" s="6"/>
      <c r="EI9" s="6"/>
      <c r="EJ9" s="12"/>
      <c r="EK9" s="12"/>
      <c r="EL9" s="12"/>
      <c r="EM9" s="12"/>
      <c r="EN9" s="13"/>
      <c r="EO9" s="13"/>
      <c r="EP9" s="13"/>
      <c r="EQ9" s="13"/>
      <c r="ER9" s="13"/>
      <c r="ES9" s="13"/>
    </row>
    <row r="10" spans="1:149" ht="18" customHeight="1" thickBot="1">
      <c r="A10" s="624"/>
      <c r="B10" s="415" t="s">
        <v>60</v>
      </c>
      <c r="C10" s="363" t="s">
        <v>170</v>
      </c>
      <c r="D10" s="316">
        <f>SUM(W10,X10,AJ10,AK10,AW10,AX10,AY10,BJ10,BK10,BL10,BW10,BX10,BY10,CJ10,CK10,CL10)</f>
        <v>60</v>
      </c>
      <c r="E10" s="174">
        <f t="shared" si="0"/>
        <v>40</v>
      </c>
      <c r="F10" s="175">
        <f t="shared" si="0"/>
        <v>0</v>
      </c>
      <c r="G10" s="175">
        <f t="shared" si="0"/>
        <v>60</v>
      </c>
      <c r="H10" s="176">
        <f>SUM(AY10,BL10,BY10,CL10)</f>
        <v>0</v>
      </c>
      <c r="I10" s="176"/>
      <c r="J10" s="176"/>
      <c r="K10" s="176"/>
      <c r="L10" s="176"/>
      <c r="M10" s="176"/>
      <c r="N10" s="176">
        <f>SUM(BE10,BR10,CE10)</f>
        <v>0</v>
      </c>
      <c r="O10" s="176"/>
      <c r="P10" s="455">
        <f t="shared" ref="P10:P16" si="1">ROUND(D10/((D10+E10)/R10),1)</f>
        <v>2.4</v>
      </c>
      <c r="Q10" s="456">
        <f t="shared" ref="Q10:Q16" si="2">R10-P10</f>
        <v>1.6</v>
      </c>
      <c r="R10" s="366">
        <f>SUM(T10,AG10,AT10,BG10,BT10,CG10)</f>
        <v>4</v>
      </c>
      <c r="S10" s="372" t="s">
        <v>171</v>
      </c>
      <c r="T10" s="273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272"/>
      <c r="AF10" s="275"/>
      <c r="AG10" s="273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272"/>
      <c r="AS10" s="351"/>
      <c r="AT10" s="274">
        <v>2</v>
      </c>
      <c r="AU10" s="176"/>
      <c r="AV10" s="176">
        <v>20</v>
      </c>
      <c r="AW10" s="180"/>
      <c r="AX10" s="176">
        <v>30</v>
      </c>
      <c r="AY10" s="180"/>
      <c r="AZ10" s="180"/>
      <c r="BA10" s="180"/>
      <c r="BB10" s="180"/>
      <c r="BC10" s="180"/>
      <c r="BD10" s="180"/>
      <c r="BE10" s="272"/>
      <c r="BF10" s="275"/>
      <c r="BG10" s="398">
        <v>1</v>
      </c>
      <c r="BH10" s="210"/>
      <c r="BI10" s="176">
        <v>10</v>
      </c>
      <c r="BJ10" s="180"/>
      <c r="BK10" s="176">
        <v>15</v>
      </c>
      <c r="BL10" s="180"/>
      <c r="BM10" s="180"/>
      <c r="BN10" s="180"/>
      <c r="BO10" s="180"/>
      <c r="BP10" s="180"/>
      <c r="BQ10" s="180"/>
      <c r="BR10" s="272"/>
      <c r="BS10" s="275"/>
      <c r="BT10" s="316">
        <v>1</v>
      </c>
      <c r="BU10" s="180"/>
      <c r="BV10" s="175">
        <v>10</v>
      </c>
      <c r="BW10" s="180"/>
      <c r="BX10" s="175">
        <v>15</v>
      </c>
      <c r="BY10" s="180"/>
      <c r="BZ10" s="180"/>
      <c r="CA10" s="180"/>
      <c r="CB10" s="180"/>
      <c r="CC10" s="180"/>
      <c r="CD10" s="180"/>
      <c r="CE10" s="272"/>
      <c r="CF10" s="275"/>
      <c r="CG10" s="273"/>
      <c r="CH10" s="180"/>
      <c r="CI10" s="180"/>
      <c r="CJ10" s="180"/>
      <c r="CK10" s="180"/>
      <c r="CL10" s="272"/>
      <c r="CM10" s="41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4"/>
      <c r="DU10" s="4"/>
      <c r="DV10" s="4"/>
      <c r="DW10" s="4"/>
      <c r="DX10" s="4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</row>
    <row r="11" spans="1:149" ht="91.5" customHeight="1" thickBot="1">
      <c r="A11" s="624"/>
      <c r="B11" s="617" t="s">
        <v>67</v>
      </c>
      <c r="C11" s="680" t="s">
        <v>172</v>
      </c>
      <c r="D11" s="458">
        <f>SUM(W11,X11,AJ11,AK11,AW11,AX11,AY11,BJ11,BK11,BL11,BW11,BX11,BY11,CJ11,CK11,CL11)</f>
        <v>120</v>
      </c>
      <c r="E11" s="432">
        <f>SUM(V11,AI11,AV11,BI11,BV11,CI11)</f>
        <v>80</v>
      </c>
      <c r="F11" s="433">
        <f>SUM(W11,AJ11,AW11,BJ11,BW11,CJ11)</f>
        <v>0</v>
      </c>
      <c r="G11" s="433">
        <f t="shared" ref="G11:H76" si="3">SUM(X11,AK11,AX11,BK11,BX11,CK11)</f>
        <v>120</v>
      </c>
      <c r="H11" s="434">
        <f t="shared" ref="H11:H76" si="4">SUM(AY11,BL11,BY11,CL11)</f>
        <v>0</v>
      </c>
      <c r="I11" s="435"/>
      <c r="J11" s="435"/>
      <c r="K11" s="435"/>
      <c r="L11" s="435"/>
      <c r="M11" s="435"/>
      <c r="N11" s="434">
        <f t="shared" ref="N11:N76" si="5">SUM(BE11,BR11,CE11)</f>
        <v>0</v>
      </c>
      <c r="O11" s="435"/>
      <c r="P11" s="459">
        <f t="shared" si="1"/>
        <v>4.8</v>
      </c>
      <c r="Q11" s="460">
        <f t="shared" si="2"/>
        <v>3.2</v>
      </c>
      <c r="R11" s="436">
        <f t="shared" ref="R11:R76" si="6">SUM(T11,AG11,AT11,BG11,BT11,CG11)</f>
        <v>8</v>
      </c>
      <c r="S11" s="437" t="s">
        <v>51</v>
      </c>
      <c r="T11" s="438">
        <v>2</v>
      </c>
      <c r="U11" s="439"/>
      <c r="V11" s="439">
        <v>20</v>
      </c>
      <c r="W11" s="440"/>
      <c r="X11" s="435">
        <v>30</v>
      </c>
      <c r="Y11" s="440"/>
      <c r="Z11" s="440"/>
      <c r="AA11" s="440"/>
      <c r="AB11" s="440"/>
      <c r="AC11" s="440"/>
      <c r="AD11" s="440"/>
      <c r="AE11" s="441"/>
      <c r="AF11" s="442"/>
      <c r="AG11" s="438">
        <v>2</v>
      </c>
      <c r="AH11" s="440"/>
      <c r="AI11" s="439">
        <v>20</v>
      </c>
      <c r="AJ11" s="440"/>
      <c r="AK11" s="435">
        <v>30</v>
      </c>
      <c r="AL11" s="440"/>
      <c r="AM11" s="440"/>
      <c r="AN11" s="440"/>
      <c r="AO11" s="440"/>
      <c r="AP11" s="440"/>
      <c r="AQ11" s="440"/>
      <c r="AR11" s="441"/>
      <c r="AS11" s="442"/>
      <c r="AT11" s="443">
        <v>2</v>
      </c>
      <c r="AU11" s="435"/>
      <c r="AV11" s="435">
        <v>20</v>
      </c>
      <c r="AW11" s="440"/>
      <c r="AX11" s="435">
        <v>30</v>
      </c>
      <c r="AY11" s="440"/>
      <c r="AZ11" s="440"/>
      <c r="BA11" s="440"/>
      <c r="BB11" s="440"/>
      <c r="BC11" s="440"/>
      <c r="BD11" s="440"/>
      <c r="BE11" s="441"/>
      <c r="BF11" s="444"/>
      <c r="BG11" s="443">
        <v>2</v>
      </c>
      <c r="BH11" s="445"/>
      <c r="BI11" s="434">
        <v>20</v>
      </c>
      <c r="BJ11" s="446"/>
      <c r="BK11" s="434">
        <v>30</v>
      </c>
      <c r="BL11" s="446"/>
      <c r="BM11" s="446"/>
      <c r="BN11" s="446"/>
      <c r="BO11" s="446"/>
      <c r="BP11" s="446"/>
      <c r="BQ11" s="446"/>
      <c r="BR11" s="447"/>
      <c r="BS11" s="448"/>
      <c r="BT11" s="449"/>
      <c r="BU11" s="446"/>
      <c r="BV11" s="446"/>
      <c r="BW11" s="446"/>
      <c r="BX11" s="446"/>
      <c r="BY11" s="446"/>
      <c r="BZ11" s="446"/>
      <c r="CA11" s="446"/>
      <c r="CB11" s="446"/>
      <c r="CC11" s="446"/>
      <c r="CD11" s="446"/>
      <c r="CE11" s="447"/>
      <c r="CF11" s="448"/>
      <c r="CG11" s="450"/>
      <c r="CH11" s="440"/>
      <c r="CI11" s="440"/>
      <c r="CJ11" s="440"/>
      <c r="CK11" s="440"/>
      <c r="CL11" s="441"/>
      <c r="CM11" s="57"/>
      <c r="CN11" s="20"/>
      <c r="CO11" s="20"/>
      <c r="CP11" s="20"/>
      <c r="CQ11" s="20"/>
      <c r="CR11" s="8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8"/>
      <c r="DU11" s="8"/>
      <c r="DV11" s="8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4"/>
      <c r="EH11" s="4"/>
      <c r="EI11" s="4"/>
      <c r="EJ11" s="7"/>
      <c r="EK11" s="9"/>
      <c r="EL11" s="7"/>
      <c r="EM11" s="7"/>
      <c r="EN11" s="7"/>
      <c r="EO11" s="7"/>
      <c r="EP11" s="7"/>
      <c r="EQ11" s="7"/>
      <c r="ER11" s="7"/>
      <c r="ES11" s="7"/>
    </row>
    <row r="12" spans="1:149" ht="15.75" hidden="1" customHeight="1" thickBot="1">
      <c r="A12" s="624"/>
      <c r="B12" s="617"/>
      <c r="C12" s="680"/>
      <c r="D12" s="173">
        <v>30</v>
      </c>
      <c r="E12" s="174">
        <f t="shared" ref="E12:E76" si="7">SUM(V12,AI12,AV12,BI12,BV12,CI12)</f>
        <v>25</v>
      </c>
      <c r="F12" s="175">
        <f t="shared" ref="F12:F76" si="8">SUM(W12,AJ12,AW12,BJ12,BW12,CJ12)</f>
        <v>15</v>
      </c>
      <c r="G12" s="175">
        <f t="shared" si="3"/>
        <v>15</v>
      </c>
      <c r="H12" s="176">
        <f t="shared" si="4"/>
        <v>0</v>
      </c>
      <c r="I12" s="176"/>
      <c r="J12" s="176"/>
      <c r="K12" s="176"/>
      <c r="L12" s="176"/>
      <c r="M12" s="176"/>
      <c r="N12" s="176">
        <f t="shared" si="5"/>
        <v>0</v>
      </c>
      <c r="O12" s="176"/>
      <c r="P12" s="175">
        <f t="shared" si="1"/>
        <v>1.1000000000000001</v>
      </c>
      <c r="Q12" s="175">
        <f t="shared" si="2"/>
        <v>0.89999999999999991</v>
      </c>
      <c r="R12" s="177">
        <f t="shared" si="6"/>
        <v>2</v>
      </c>
      <c r="S12" s="362" t="s">
        <v>63</v>
      </c>
      <c r="T12" s="186">
        <v>2</v>
      </c>
      <c r="U12" s="187">
        <v>30</v>
      </c>
      <c r="V12" s="187">
        <v>25</v>
      </c>
      <c r="W12" s="187">
        <v>15</v>
      </c>
      <c r="X12" s="187">
        <v>15</v>
      </c>
      <c r="Y12" s="188"/>
      <c r="Z12" s="188"/>
      <c r="AA12" s="188"/>
      <c r="AB12" s="188"/>
      <c r="AC12" s="188"/>
      <c r="AD12" s="188"/>
      <c r="AE12" s="188"/>
      <c r="AF12" s="189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95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204"/>
      <c r="BT12" s="186"/>
      <c r="BU12" s="187"/>
      <c r="BV12" s="187"/>
      <c r="BW12" s="187"/>
      <c r="BX12" s="187"/>
      <c r="BY12" s="188"/>
      <c r="BZ12" s="188"/>
      <c r="CA12" s="188"/>
      <c r="CB12" s="188"/>
      <c r="CC12" s="188"/>
      <c r="CD12" s="188"/>
      <c r="CE12" s="188"/>
      <c r="CF12" s="189"/>
      <c r="CG12" s="188"/>
      <c r="CH12" s="188"/>
      <c r="CI12" s="188"/>
      <c r="CJ12" s="188"/>
      <c r="CK12" s="188"/>
      <c r="CL12" s="188"/>
      <c r="CM12" s="7"/>
      <c r="CN12" s="7"/>
      <c r="CO12" s="7"/>
      <c r="CP12" s="7"/>
      <c r="CQ12" s="7"/>
      <c r="CR12" s="8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4"/>
      <c r="DU12" s="4"/>
      <c r="DV12" s="4"/>
      <c r="DW12" s="4"/>
      <c r="DX12" s="4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</row>
    <row r="13" spans="1:149" ht="15.75" hidden="1" customHeight="1" thickBot="1">
      <c r="A13" s="624"/>
      <c r="B13" s="617"/>
      <c r="C13" s="680"/>
      <c r="D13" s="201">
        <v>60</v>
      </c>
      <c r="E13" s="174">
        <f t="shared" si="7"/>
        <v>50</v>
      </c>
      <c r="F13" s="175">
        <f t="shared" si="8"/>
        <v>30</v>
      </c>
      <c r="G13" s="175">
        <f t="shared" si="3"/>
        <v>30</v>
      </c>
      <c r="H13" s="176">
        <f t="shared" si="4"/>
        <v>0</v>
      </c>
      <c r="I13" s="181"/>
      <c r="J13" s="181"/>
      <c r="K13" s="181"/>
      <c r="L13" s="181"/>
      <c r="M13" s="181"/>
      <c r="N13" s="176">
        <f t="shared" si="5"/>
        <v>0</v>
      </c>
      <c r="O13" s="181"/>
      <c r="P13" s="202">
        <f t="shared" si="1"/>
        <v>2.2000000000000002</v>
      </c>
      <c r="Q13" s="202">
        <f t="shared" si="2"/>
        <v>1.7999999999999998</v>
      </c>
      <c r="R13" s="177">
        <f t="shared" si="6"/>
        <v>4</v>
      </c>
      <c r="S13" s="203" t="s">
        <v>64</v>
      </c>
      <c r="T13" s="205">
        <v>2</v>
      </c>
      <c r="U13" s="193">
        <v>30</v>
      </c>
      <c r="V13" s="193">
        <v>25</v>
      </c>
      <c r="W13" s="193">
        <v>15</v>
      </c>
      <c r="X13" s="193">
        <v>15</v>
      </c>
      <c r="Y13" s="189"/>
      <c r="Z13" s="189"/>
      <c r="AA13" s="189"/>
      <c r="AB13" s="189"/>
      <c r="AC13" s="189"/>
      <c r="AD13" s="189"/>
      <c r="AE13" s="189"/>
      <c r="AF13" s="189"/>
      <c r="AG13" s="193">
        <v>2</v>
      </c>
      <c r="AH13" s="193">
        <v>30</v>
      </c>
      <c r="AI13" s="193">
        <v>25</v>
      </c>
      <c r="AJ13" s="193">
        <v>15</v>
      </c>
      <c r="AK13" s="193">
        <v>15</v>
      </c>
      <c r="AL13" s="189"/>
      <c r="AM13" s="189"/>
      <c r="AN13" s="189"/>
      <c r="AO13" s="189"/>
      <c r="AP13" s="189"/>
      <c r="AQ13" s="189"/>
      <c r="AR13" s="189"/>
      <c r="AS13" s="195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204"/>
      <c r="BT13" s="205"/>
      <c r="BU13" s="193"/>
      <c r="BV13" s="193"/>
      <c r="BW13" s="193"/>
      <c r="BX13" s="193"/>
      <c r="BY13" s="189"/>
      <c r="BZ13" s="189"/>
      <c r="CA13" s="189"/>
      <c r="CB13" s="189"/>
      <c r="CC13" s="189"/>
      <c r="CD13" s="189"/>
      <c r="CE13" s="189"/>
      <c r="CF13" s="189"/>
      <c r="CG13" s="193"/>
      <c r="CH13" s="193"/>
      <c r="CI13" s="193"/>
      <c r="CJ13" s="193"/>
      <c r="CK13" s="193"/>
      <c r="CL13" s="189"/>
      <c r="CM13" s="7"/>
      <c r="CN13" s="7"/>
      <c r="CO13" s="7"/>
      <c r="CP13" s="7"/>
      <c r="CQ13" s="7"/>
      <c r="CR13" s="8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4"/>
      <c r="DU13" s="4"/>
      <c r="DV13" s="4"/>
      <c r="DW13" s="4"/>
      <c r="DX13" s="4"/>
      <c r="DY13" s="7"/>
      <c r="DZ13" s="7"/>
      <c r="EA13" s="7"/>
      <c r="EB13" s="7"/>
      <c r="EC13" s="7"/>
      <c r="ED13" s="7"/>
      <c r="EE13" s="7"/>
      <c r="EF13" s="7"/>
      <c r="EG13" s="4"/>
      <c r="EH13" s="4"/>
      <c r="EI13" s="4"/>
      <c r="EJ13" s="4"/>
      <c r="EK13" s="4"/>
      <c r="EL13" s="7"/>
      <c r="EM13" s="7"/>
      <c r="EN13" s="7"/>
      <c r="EO13" s="7"/>
      <c r="EP13" s="7"/>
      <c r="EQ13" s="7"/>
      <c r="ER13" s="7"/>
      <c r="ES13" s="7"/>
    </row>
    <row r="14" spans="1:149" ht="15" hidden="1" customHeight="1">
      <c r="A14" s="624"/>
      <c r="B14" s="617"/>
      <c r="C14" s="680"/>
      <c r="D14" s="206"/>
      <c r="E14" s="174">
        <f t="shared" si="7"/>
        <v>0</v>
      </c>
      <c r="F14" s="175">
        <f t="shared" si="8"/>
        <v>0</v>
      </c>
      <c r="G14" s="175">
        <f t="shared" si="3"/>
        <v>0</v>
      </c>
      <c r="H14" s="176">
        <f t="shared" si="4"/>
        <v>0</v>
      </c>
      <c r="I14" s="181"/>
      <c r="J14" s="181"/>
      <c r="K14" s="181"/>
      <c r="L14" s="181"/>
      <c r="M14" s="181"/>
      <c r="N14" s="176">
        <f t="shared" si="5"/>
        <v>0</v>
      </c>
      <c r="O14" s="181"/>
      <c r="P14" s="181" t="e">
        <f t="shared" si="1"/>
        <v>#DIV/0!</v>
      </c>
      <c r="Q14" s="181" t="e">
        <f t="shared" si="2"/>
        <v>#DIV/0!</v>
      </c>
      <c r="R14" s="177">
        <f t="shared" si="6"/>
        <v>0</v>
      </c>
      <c r="S14" s="203"/>
      <c r="T14" s="192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95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204"/>
      <c r="BT14" s="192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7"/>
      <c r="CN14" s="7"/>
      <c r="CO14" s="7"/>
      <c r="CP14" s="7"/>
      <c r="CQ14" s="7"/>
      <c r="CR14" s="8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</row>
    <row r="15" spans="1:149" ht="15" hidden="1" customHeight="1">
      <c r="A15" s="624"/>
      <c r="B15" s="622"/>
      <c r="C15" s="681"/>
      <c r="D15" s="207"/>
      <c r="E15" s="208">
        <f t="shared" si="7"/>
        <v>0</v>
      </c>
      <c r="F15" s="209">
        <f t="shared" si="8"/>
        <v>0</v>
      </c>
      <c r="G15" s="209">
        <f t="shared" si="3"/>
        <v>0</v>
      </c>
      <c r="H15" s="210">
        <f t="shared" si="4"/>
        <v>0</v>
      </c>
      <c r="I15" s="211"/>
      <c r="J15" s="211"/>
      <c r="K15" s="211"/>
      <c r="L15" s="211"/>
      <c r="M15" s="211"/>
      <c r="N15" s="210">
        <f t="shared" si="5"/>
        <v>0</v>
      </c>
      <c r="O15" s="211"/>
      <c r="P15" s="211" t="e">
        <f t="shared" si="1"/>
        <v>#DIV/0!</v>
      </c>
      <c r="Q15" s="211" t="e">
        <f t="shared" si="2"/>
        <v>#DIV/0!</v>
      </c>
      <c r="R15" s="212">
        <f t="shared" si="6"/>
        <v>0</v>
      </c>
      <c r="S15" s="213"/>
      <c r="T15" s="214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6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7"/>
      <c r="BT15" s="214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7"/>
      <c r="CN15" s="7"/>
      <c r="CO15" s="7"/>
      <c r="CP15" s="7"/>
      <c r="CQ15" s="7"/>
      <c r="CR15" s="8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</row>
    <row r="16" spans="1:149" s="17" customFormat="1" ht="15" thickBot="1">
      <c r="A16" s="625"/>
      <c r="B16" s="399"/>
      <c r="C16" s="218" t="s">
        <v>65</v>
      </c>
      <c r="D16" s="287">
        <f>SUM(D10+D11+D9)</f>
        <v>480</v>
      </c>
      <c r="E16" s="288">
        <f>E9+E11+E10</f>
        <v>220</v>
      </c>
      <c r="F16" s="288">
        <f>SUM(F9+F10+F11)</f>
        <v>0</v>
      </c>
      <c r="G16" s="288">
        <f>G10+G11+G9</f>
        <v>330</v>
      </c>
      <c r="H16" s="288">
        <f>H10+H11+H9</f>
        <v>0</v>
      </c>
      <c r="I16" s="288">
        <f t="shared" ref="I16:BP16" si="9">I10+I11</f>
        <v>0</v>
      </c>
      <c r="J16" s="288">
        <f t="shared" si="9"/>
        <v>0</v>
      </c>
      <c r="K16" s="288">
        <f t="shared" si="9"/>
        <v>0</v>
      </c>
      <c r="L16" s="288">
        <f t="shared" si="9"/>
        <v>0</v>
      </c>
      <c r="M16" s="288">
        <f t="shared" si="9"/>
        <v>0</v>
      </c>
      <c r="N16" s="288">
        <f>N10+N11+N9</f>
        <v>0</v>
      </c>
      <c r="O16" s="288">
        <f t="shared" si="9"/>
        <v>0</v>
      </c>
      <c r="P16" s="375">
        <f t="shared" si="1"/>
        <v>19.2</v>
      </c>
      <c r="Q16" s="375">
        <f t="shared" si="2"/>
        <v>8.8000000000000007</v>
      </c>
      <c r="R16" s="288">
        <f>R10+R11+R9</f>
        <v>28</v>
      </c>
      <c r="S16" s="292">
        <v>3</v>
      </c>
      <c r="T16" s="287">
        <f>T9+T10+T11</f>
        <v>10</v>
      </c>
      <c r="U16" s="288">
        <f t="shared" si="9"/>
        <v>0</v>
      </c>
      <c r="V16" s="288">
        <f>V10+V11+V9</f>
        <v>70</v>
      </c>
      <c r="W16" s="288">
        <f t="shared" si="9"/>
        <v>0</v>
      </c>
      <c r="X16" s="288">
        <f>X10+X11+X9</f>
        <v>180</v>
      </c>
      <c r="Y16" s="288">
        <f>Y10+Y11</f>
        <v>0</v>
      </c>
      <c r="Z16" s="288">
        <f t="shared" si="9"/>
        <v>0</v>
      </c>
      <c r="AA16" s="288">
        <f t="shared" si="9"/>
        <v>0</v>
      </c>
      <c r="AB16" s="288">
        <f t="shared" si="9"/>
        <v>0</v>
      </c>
      <c r="AC16" s="288">
        <f t="shared" si="9"/>
        <v>0</v>
      </c>
      <c r="AD16" s="288">
        <f t="shared" si="9"/>
        <v>0</v>
      </c>
      <c r="AE16" s="290">
        <f t="shared" si="9"/>
        <v>0</v>
      </c>
      <c r="AF16" s="223">
        <f t="shared" si="9"/>
        <v>0</v>
      </c>
      <c r="AG16" s="287">
        <f>AG10+AG11+AG9</f>
        <v>10</v>
      </c>
      <c r="AH16" s="288">
        <f t="shared" si="9"/>
        <v>0</v>
      </c>
      <c r="AI16" s="288">
        <f>AI9+AI10+AI11</f>
        <v>70</v>
      </c>
      <c r="AJ16" s="288">
        <f t="shared" si="9"/>
        <v>0</v>
      </c>
      <c r="AK16" s="288">
        <f>AK10+AK11+AK9</f>
        <v>180</v>
      </c>
      <c r="AL16" s="288">
        <f t="shared" si="9"/>
        <v>0</v>
      </c>
      <c r="AM16" s="288">
        <f t="shared" si="9"/>
        <v>0</v>
      </c>
      <c r="AN16" s="288">
        <f t="shared" si="9"/>
        <v>0</v>
      </c>
      <c r="AO16" s="288">
        <f t="shared" si="9"/>
        <v>0</v>
      </c>
      <c r="AP16" s="288">
        <f t="shared" si="9"/>
        <v>0</v>
      </c>
      <c r="AQ16" s="288">
        <f t="shared" si="9"/>
        <v>0</v>
      </c>
      <c r="AR16" s="290">
        <f t="shared" si="9"/>
        <v>0</v>
      </c>
      <c r="AS16" s="223">
        <f t="shared" si="9"/>
        <v>0</v>
      </c>
      <c r="AT16" s="219">
        <f t="shared" si="9"/>
        <v>4</v>
      </c>
      <c r="AU16" s="220">
        <f t="shared" si="9"/>
        <v>0</v>
      </c>
      <c r="AV16" s="220">
        <f t="shared" si="9"/>
        <v>40</v>
      </c>
      <c r="AW16" s="220">
        <f t="shared" si="9"/>
        <v>0</v>
      </c>
      <c r="AX16" s="220">
        <f t="shared" si="9"/>
        <v>60</v>
      </c>
      <c r="AY16" s="220">
        <f t="shared" si="9"/>
        <v>0</v>
      </c>
      <c r="AZ16" s="220">
        <f t="shared" si="9"/>
        <v>0</v>
      </c>
      <c r="BA16" s="220">
        <f t="shared" si="9"/>
        <v>0</v>
      </c>
      <c r="BB16" s="220">
        <f t="shared" si="9"/>
        <v>0</v>
      </c>
      <c r="BC16" s="220">
        <f t="shared" si="9"/>
        <v>0</v>
      </c>
      <c r="BD16" s="220">
        <f t="shared" si="9"/>
        <v>0</v>
      </c>
      <c r="BE16" s="222">
        <f t="shared" si="9"/>
        <v>0</v>
      </c>
      <c r="BF16" s="223">
        <f t="shared" si="9"/>
        <v>0</v>
      </c>
      <c r="BG16" s="219">
        <f t="shared" si="9"/>
        <v>3</v>
      </c>
      <c r="BH16" s="220">
        <f t="shared" si="9"/>
        <v>0</v>
      </c>
      <c r="BI16" s="220">
        <f t="shared" si="9"/>
        <v>30</v>
      </c>
      <c r="BJ16" s="220">
        <f t="shared" si="9"/>
        <v>0</v>
      </c>
      <c r="BK16" s="220">
        <f t="shared" si="9"/>
        <v>45</v>
      </c>
      <c r="BL16" s="220">
        <f t="shared" si="9"/>
        <v>0</v>
      </c>
      <c r="BM16" s="220">
        <f t="shared" si="9"/>
        <v>0</v>
      </c>
      <c r="BN16" s="220">
        <f t="shared" si="9"/>
        <v>0</v>
      </c>
      <c r="BO16" s="220">
        <f t="shared" si="9"/>
        <v>0</v>
      </c>
      <c r="BP16" s="220">
        <f t="shared" si="9"/>
        <v>0</v>
      </c>
      <c r="BQ16" s="220">
        <f t="shared" ref="BQ16:CL16" si="10">BQ10+BQ11</f>
        <v>0</v>
      </c>
      <c r="BR16" s="222">
        <f t="shared" si="10"/>
        <v>0</v>
      </c>
      <c r="BS16" s="223">
        <f t="shared" si="10"/>
        <v>0</v>
      </c>
      <c r="BT16" s="219">
        <f t="shared" si="10"/>
        <v>1</v>
      </c>
      <c r="BU16" s="220">
        <f t="shared" si="10"/>
        <v>0</v>
      </c>
      <c r="BV16" s="220">
        <f t="shared" si="10"/>
        <v>10</v>
      </c>
      <c r="BW16" s="220">
        <f t="shared" si="10"/>
        <v>0</v>
      </c>
      <c r="BX16" s="220">
        <f t="shared" si="10"/>
        <v>15</v>
      </c>
      <c r="BY16" s="220">
        <f t="shared" si="10"/>
        <v>0</v>
      </c>
      <c r="BZ16" s="220">
        <f t="shared" si="10"/>
        <v>0</v>
      </c>
      <c r="CA16" s="220">
        <f t="shared" si="10"/>
        <v>0</v>
      </c>
      <c r="CB16" s="220">
        <f t="shared" si="10"/>
        <v>0</v>
      </c>
      <c r="CC16" s="220">
        <f t="shared" si="10"/>
        <v>0</v>
      </c>
      <c r="CD16" s="220">
        <f t="shared" si="10"/>
        <v>0</v>
      </c>
      <c r="CE16" s="222">
        <f t="shared" si="10"/>
        <v>0</v>
      </c>
      <c r="CF16" s="223">
        <f t="shared" si="10"/>
        <v>0</v>
      </c>
      <c r="CG16" s="219">
        <f t="shared" si="10"/>
        <v>0</v>
      </c>
      <c r="CH16" s="220">
        <f t="shared" si="10"/>
        <v>0</v>
      </c>
      <c r="CI16" s="220">
        <f t="shared" si="10"/>
        <v>0</v>
      </c>
      <c r="CJ16" s="220">
        <f t="shared" si="10"/>
        <v>0</v>
      </c>
      <c r="CK16" s="220">
        <f t="shared" si="10"/>
        <v>0</v>
      </c>
      <c r="CL16" s="222">
        <f t="shared" si="10"/>
        <v>0</v>
      </c>
      <c r="CM16" s="52">
        <f t="shared" ref="CM16:CS16" si="11">SUM(CM10:CM11)</f>
        <v>0</v>
      </c>
      <c r="CN16" s="16">
        <f t="shared" si="11"/>
        <v>0</v>
      </c>
      <c r="CO16" s="16">
        <f t="shared" si="11"/>
        <v>0</v>
      </c>
      <c r="CP16" s="16">
        <f t="shared" si="11"/>
        <v>0</v>
      </c>
      <c r="CQ16" s="16">
        <f t="shared" si="11"/>
        <v>0</v>
      </c>
      <c r="CR16" s="8">
        <f t="shared" si="11"/>
        <v>0</v>
      </c>
      <c r="CS16" s="16">
        <f t="shared" si="11"/>
        <v>0</v>
      </c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</row>
    <row r="17" spans="1:149" ht="29.25" customHeight="1">
      <c r="A17" s="674" t="s">
        <v>173</v>
      </c>
      <c r="B17" s="413" t="s">
        <v>69</v>
      </c>
      <c r="C17" s="368" t="s">
        <v>174</v>
      </c>
      <c r="D17" s="486">
        <f>SUM(W17,X17,AJ17,AK17,AW17,AX17,AY17,BJ17,BK17,BL17,BW17,BX17,BY17,CJ17,CK17,CL17)</f>
        <v>45</v>
      </c>
      <c r="E17" s="487">
        <f t="shared" si="7"/>
        <v>5</v>
      </c>
      <c r="F17" s="488">
        <f t="shared" si="8"/>
        <v>15</v>
      </c>
      <c r="G17" s="488">
        <f t="shared" si="3"/>
        <v>30</v>
      </c>
      <c r="H17" s="489">
        <f>SUM(AY17,BL17,BY17,CL17)</f>
        <v>0</v>
      </c>
      <c r="I17" s="489"/>
      <c r="J17" s="489"/>
      <c r="K17" s="489"/>
      <c r="L17" s="489"/>
      <c r="M17" s="489"/>
      <c r="N17" s="489">
        <f t="shared" si="5"/>
        <v>0</v>
      </c>
      <c r="O17" s="489"/>
      <c r="P17" s="490">
        <f>ROUND(D17/((D17+E17)/R17),1)</f>
        <v>1.8</v>
      </c>
      <c r="Q17" s="490">
        <f>R17-P17</f>
        <v>0.19999999999999996</v>
      </c>
      <c r="R17" s="491">
        <f t="shared" si="6"/>
        <v>2</v>
      </c>
      <c r="S17" s="372" t="s">
        <v>59</v>
      </c>
      <c r="T17" s="182">
        <v>2</v>
      </c>
      <c r="U17" s="183"/>
      <c r="V17" s="332">
        <v>5</v>
      </c>
      <c r="W17" s="332">
        <v>15</v>
      </c>
      <c r="X17" s="332">
        <v>30</v>
      </c>
      <c r="Y17" s="341"/>
      <c r="Z17" s="341"/>
      <c r="AA17" s="341"/>
      <c r="AB17" s="341"/>
      <c r="AC17" s="341"/>
      <c r="AD17" s="341"/>
      <c r="AE17" s="463"/>
      <c r="AF17" s="336"/>
      <c r="AG17" s="340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2"/>
      <c r="AS17" s="336"/>
      <c r="AT17" s="228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9"/>
      <c r="BG17" s="228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9"/>
      <c r="BS17" s="230"/>
      <c r="BT17" s="228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9"/>
      <c r="CF17" s="231"/>
      <c r="CG17" s="340"/>
      <c r="CH17" s="341"/>
      <c r="CI17" s="341"/>
      <c r="CJ17" s="341"/>
      <c r="CK17" s="341"/>
      <c r="CL17" s="342"/>
      <c r="CM17" s="57"/>
      <c r="CN17" s="20"/>
      <c r="CO17" s="20"/>
      <c r="CP17" s="20"/>
      <c r="CQ17" s="20"/>
      <c r="CR17" s="8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</row>
    <row r="18" spans="1:149" ht="30" customHeight="1">
      <c r="A18" s="635"/>
      <c r="B18" s="413" t="s">
        <v>72</v>
      </c>
      <c r="C18" s="516" t="s">
        <v>70</v>
      </c>
      <c r="D18" s="242">
        <f>SUM(W18,X18,AJ18,AK18,AW18,AX18,AY18,BJ18,BK18,BL18,BW18,BX18,BY18,CJ18,CK18,CL18)</f>
        <v>30</v>
      </c>
      <c r="E18" s="380">
        <f t="shared" si="7"/>
        <v>20</v>
      </c>
      <c r="F18" s="202">
        <f t="shared" si="8"/>
        <v>0</v>
      </c>
      <c r="G18" s="202">
        <f t="shared" si="3"/>
        <v>30</v>
      </c>
      <c r="H18" s="181">
        <f>SUM(AY18,BL18,BY18,CL18)</f>
        <v>0</v>
      </c>
      <c r="I18" s="181"/>
      <c r="J18" s="181"/>
      <c r="K18" s="181"/>
      <c r="L18" s="181"/>
      <c r="M18" s="181"/>
      <c r="N18" s="181">
        <f t="shared" si="5"/>
        <v>0</v>
      </c>
      <c r="O18" s="181"/>
      <c r="P18" s="381">
        <f>ROUND(D18/((D18+E18)/R18),1)</f>
        <v>1.2</v>
      </c>
      <c r="Q18" s="381">
        <f>R18-P18</f>
        <v>0.8</v>
      </c>
      <c r="R18" s="383">
        <f t="shared" si="6"/>
        <v>2</v>
      </c>
      <c r="S18" s="372" t="s">
        <v>71</v>
      </c>
      <c r="T18" s="316">
        <v>2</v>
      </c>
      <c r="U18" s="484"/>
      <c r="V18" s="175">
        <v>20</v>
      </c>
      <c r="W18" s="180"/>
      <c r="X18" s="175">
        <v>30</v>
      </c>
      <c r="Y18" s="226"/>
      <c r="Z18" s="226"/>
      <c r="AA18" s="226"/>
      <c r="AB18" s="226"/>
      <c r="AC18" s="226"/>
      <c r="AD18" s="226"/>
      <c r="AE18" s="483"/>
      <c r="AF18" s="336"/>
      <c r="AG18" s="228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9"/>
      <c r="AS18" s="336"/>
      <c r="AT18" s="228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9"/>
      <c r="BG18" s="228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9"/>
      <c r="BS18" s="230"/>
      <c r="BT18" s="228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9"/>
      <c r="CF18" s="231"/>
      <c r="CG18" s="228"/>
      <c r="CH18" s="226"/>
      <c r="CI18" s="226"/>
      <c r="CJ18" s="226"/>
      <c r="CK18" s="226"/>
      <c r="CL18" s="229"/>
      <c r="CM18" s="57"/>
      <c r="CN18" s="20"/>
      <c r="CO18" s="20"/>
      <c r="CP18" s="20"/>
      <c r="CQ18" s="20"/>
      <c r="CR18" s="8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</row>
    <row r="19" spans="1:149" ht="18.75" customHeight="1">
      <c r="A19" s="635"/>
      <c r="B19" s="413" t="s">
        <v>73</v>
      </c>
      <c r="C19" s="369" t="s">
        <v>175</v>
      </c>
      <c r="D19" s="242">
        <f t="shared" ref="D19:D35" si="12">SUM(W19,X19,AJ19,AK19,AW19,AX19,AY19,BJ19,BK19,BL19,BW19,BX19,BY19,CJ19,CK19,CL19)</f>
        <v>45</v>
      </c>
      <c r="E19" s="380">
        <f t="shared" si="7"/>
        <v>5</v>
      </c>
      <c r="F19" s="202">
        <f t="shared" si="8"/>
        <v>15</v>
      </c>
      <c r="G19" s="202">
        <f t="shared" si="3"/>
        <v>30</v>
      </c>
      <c r="H19" s="181">
        <f t="shared" si="4"/>
        <v>0</v>
      </c>
      <c r="I19" s="181"/>
      <c r="J19" s="181"/>
      <c r="K19" s="181"/>
      <c r="L19" s="181"/>
      <c r="M19" s="181"/>
      <c r="N19" s="181">
        <f t="shared" si="5"/>
        <v>0</v>
      </c>
      <c r="O19" s="181"/>
      <c r="P19" s="381">
        <f t="shared" ref="P19:P35" si="13">ROUND(D19/((D19+E19)/R19),1)</f>
        <v>1.8</v>
      </c>
      <c r="Q19" s="181">
        <f t="shared" ref="Q19:Q35" si="14">R19-P19</f>
        <v>0.19999999999999996</v>
      </c>
      <c r="R19" s="383">
        <f t="shared" si="6"/>
        <v>2</v>
      </c>
      <c r="S19" s="372" t="s">
        <v>59</v>
      </c>
      <c r="T19" s="242">
        <v>2</v>
      </c>
      <c r="U19" s="181"/>
      <c r="V19" s="202">
        <v>5</v>
      </c>
      <c r="W19" s="202">
        <v>15</v>
      </c>
      <c r="X19" s="202">
        <v>30</v>
      </c>
      <c r="Y19" s="194"/>
      <c r="Z19" s="194"/>
      <c r="AA19" s="194"/>
      <c r="AB19" s="194"/>
      <c r="AC19" s="194"/>
      <c r="AD19" s="194"/>
      <c r="AE19" s="353"/>
      <c r="AF19" s="337"/>
      <c r="AG19" s="233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234"/>
      <c r="AS19" s="337"/>
      <c r="AT19" s="233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234"/>
      <c r="BG19" s="233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234"/>
      <c r="BS19" s="235"/>
      <c r="BT19" s="233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234"/>
      <c r="CF19" s="199"/>
      <c r="CG19" s="233"/>
      <c r="CH19" s="194"/>
      <c r="CI19" s="194"/>
      <c r="CJ19" s="194"/>
      <c r="CK19" s="194"/>
      <c r="CL19" s="234"/>
      <c r="CM19" s="57"/>
      <c r="CN19" s="20"/>
      <c r="CO19" s="20"/>
      <c r="CP19" s="20"/>
      <c r="CQ19" s="20"/>
      <c r="CR19" s="8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</row>
    <row r="20" spans="1:149" ht="17.25" customHeight="1">
      <c r="A20" s="635"/>
      <c r="B20" s="413" t="s">
        <v>75</v>
      </c>
      <c r="C20" s="369" t="s">
        <v>74</v>
      </c>
      <c r="D20" s="242">
        <f t="shared" si="12"/>
        <v>45</v>
      </c>
      <c r="E20" s="380">
        <f t="shared" si="7"/>
        <v>30</v>
      </c>
      <c r="F20" s="202">
        <f t="shared" si="8"/>
        <v>15</v>
      </c>
      <c r="G20" s="202">
        <f t="shared" si="3"/>
        <v>30</v>
      </c>
      <c r="H20" s="181">
        <f t="shared" si="4"/>
        <v>0</v>
      </c>
      <c r="I20" s="181"/>
      <c r="J20" s="181"/>
      <c r="K20" s="181"/>
      <c r="L20" s="181"/>
      <c r="M20" s="181"/>
      <c r="N20" s="181">
        <f t="shared" si="5"/>
        <v>0</v>
      </c>
      <c r="O20" s="181"/>
      <c r="P20" s="381">
        <f t="shared" si="13"/>
        <v>1.8</v>
      </c>
      <c r="Q20" s="181">
        <f t="shared" si="14"/>
        <v>1.2</v>
      </c>
      <c r="R20" s="383">
        <f t="shared" si="6"/>
        <v>3</v>
      </c>
      <c r="S20" s="373" t="s">
        <v>71</v>
      </c>
      <c r="T20" s="238">
        <v>3</v>
      </c>
      <c r="U20" s="189"/>
      <c r="V20" s="189">
        <v>30</v>
      </c>
      <c r="W20" s="193">
        <v>15</v>
      </c>
      <c r="X20" s="189">
        <v>30</v>
      </c>
      <c r="Y20" s="194"/>
      <c r="Z20" s="194"/>
      <c r="AA20" s="194"/>
      <c r="AB20" s="194"/>
      <c r="AC20" s="194"/>
      <c r="AD20" s="194"/>
      <c r="AE20" s="234"/>
      <c r="AF20" s="337"/>
      <c r="AG20" s="233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234"/>
      <c r="AS20" s="337"/>
      <c r="AT20" s="233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234"/>
      <c r="BG20" s="233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234"/>
      <c r="BS20" s="235"/>
      <c r="BT20" s="233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234"/>
      <c r="CF20" s="199"/>
      <c r="CG20" s="233"/>
      <c r="CH20" s="194"/>
      <c r="CI20" s="194"/>
      <c r="CJ20" s="194"/>
      <c r="CK20" s="194"/>
      <c r="CL20" s="234"/>
      <c r="CM20" s="57"/>
      <c r="CN20" s="20"/>
      <c r="CO20" s="20"/>
      <c r="CP20" s="20"/>
      <c r="CQ20" s="20"/>
      <c r="CR20" s="8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</row>
    <row r="21" spans="1:149" ht="17.25" customHeight="1">
      <c r="A21" s="635"/>
      <c r="B21" s="413" t="s">
        <v>77</v>
      </c>
      <c r="C21" s="369" t="s">
        <v>76</v>
      </c>
      <c r="D21" s="242">
        <f t="shared" si="12"/>
        <v>45</v>
      </c>
      <c r="E21" s="380">
        <f t="shared" si="7"/>
        <v>30</v>
      </c>
      <c r="F21" s="202">
        <f t="shared" si="8"/>
        <v>15</v>
      </c>
      <c r="G21" s="202">
        <f t="shared" si="3"/>
        <v>30</v>
      </c>
      <c r="H21" s="181">
        <f t="shared" si="4"/>
        <v>0</v>
      </c>
      <c r="I21" s="181"/>
      <c r="J21" s="181"/>
      <c r="K21" s="181"/>
      <c r="L21" s="181"/>
      <c r="M21" s="181"/>
      <c r="N21" s="181">
        <f t="shared" si="5"/>
        <v>0</v>
      </c>
      <c r="O21" s="181"/>
      <c r="P21" s="381">
        <f t="shared" si="13"/>
        <v>1.8</v>
      </c>
      <c r="Q21" s="181">
        <f t="shared" si="14"/>
        <v>1.2</v>
      </c>
      <c r="R21" s="383">
        <f t="shared" si="6"/>
        <v>3</v>
      </c>
      <c r="S21" s="373" t="s">
        <v>71</v>
      </c>
      <c r="T21" s="238">
        <v>3</v>
      </c>
      <c r="U21" s="189"/>
      <c r="V21" s="189">
        <v>30</v>
      </c>
      <c r="W21" s="193">
        <v>15</v>
      </c>
      <c r="X21" s="189">
        <v>30</v>
      </c>
      <c r="Y21" s="194"/>
      <c r="Z21" s="194"/>
      <c r="AA21" s="194"/>
      <c r="AB21" s="194"/>
      <c r="AC21" s="194"/>
      <c r="AD21" s="194"/>
      <c r="AE21" s="234"/>
      <c r="AF21" s="337"/>
      <c r="AG21" s="233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234"/>
      <c r="AS21" s="337"/>
      <c r="AT21" s="233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234"/>
      <c r="BG21" s="233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234"/>
      <c r="BS21" s="235"/>
      <c r="BT21" s="233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234"/>
      <c r="CF21" s="199"/>
      <c r="CG21" s="233"/>
      <c r="CH21" s="194"/>
      <c r="CI21" s="194"/>
      <c r="CJ21" s="194"/>
      <c r="CK21" s="194"/>
      <c r="CL21" s="234"/>
      <c r="CM21" s="57"/>
      <c r="CN21" s="20"/>
      <c r="CO21" s="20"/>
      <c r="CP21" s="20"/>
      <c r="CQ21" s="20"/>
      <c r="CR21" s="8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</row>
    <row r="22" spans="1:149" ht="33" customHeight="1">
      <c r="A22" s="635"/>
      <c r="B22" s="413" t="s">
        <v>79</v>
      </c>
      <c r="C22" s="369" t="s">
        <v>176</v>
      </c>
      <c r="D22" s="242">
        <f t="shared" si="12"/>
        <v>45</v>
      </c>
      <c r="E22" s="380">
        <f t="shared" si="7"/>
        <v>30</v>
      </c>
      <c r="F22" s="202">
        <f t="shared" si="8"/>
        <v>0</v>
      </c>
      <c r="G22" s="202">
        <f t="shared" si="3"/>
        <v>45</v>
      </c>
      <c r="H22" s="181">
        <f t="shared" si="4"/>
        <v>0</v>
      </c>
      <c r="I22" s="181"/>
      <c r="J22" s="181"/>
      <c r="K22" s="181"/>
      <c r="L22" s="181"/>
      <c r="M22" s="181"/>
      <c r="N22" s="181">
        <f t="shared" si="5"/>
        <v>0</v>
      </c>
      <c r="O22" s="181"/>
      <c r="P22" s="381">
        <f t="shared" si="13"/>
        <v>1.8</v>
      </c>
      <c r="Q22" s="181">
        <f t="shared" si="14"/>
        <v>1.2</v>
      </c>
      <c r="R22" s="383">
        <f t="shared" si="6"/>
        <v>3</v>
      </c>
      <c r="S22" s="373" t="s">
        <v>71</v>
      </c>
      <c r="T22" s="233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234"/>
      <c r="AF22" s="337"/>
      <c r="AG22" s="233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234"/>
      <c r="AS22" s="337"/>
      <c r="AT22" s="233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234"/>
      <c r="BG22" s="233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234"/>
      <c r="BS22" s="235"/>
      <c r="BT22" s="345">
        <v>3</v>
      </c>
      <c r="BU22" s="202"/>
      <c r="BV22" s="202">
        <v>30</v>
      </c>
      <c r="BW22" s="239"/>
      <c r="BX22" s="202">
        <v>45</v>
      </c>
      <c r="BY22" s="239"/>
      <c r="BZ22" s="239"/>
      <c r="CA22" s="239"/>
      <c r="CB22" s="239"/>
      <c r="CC22" s="239"/>
      <c r="CD22" s="239"/>
      <c r="CE22" s="353"/>
      <c r="CF22" s="199"/>
      <c r="CG22" s="233"/>
      <c r="CH22" s="194"/>
      <c r="CI22" s="194"/>
      <c r="CJ22" s="194"/>
      <c r="CK22" s="194"/>
      <c r="CL22" s="234"/>
      <c r="CM22" s="57"/>
      <c r="CN22" s="20"/>
      <c r="CO22" s="20"/>
      <c r="CP22" s="20"/>
      <c r="CQ22" s="20"/>
      <c r="CR22" s="8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</row>
    <row r="23" spans="1:149" ht="32.25" customHeight="1">
      <c r="A23" s="635"/>
      <c r="B23" s="413" t="s">
        <v>81</v>
      </c>
      <c r="C23" s="369" t="s">
        <v>80</v>
      </c>
      <c r="D23" s="242">
        <f t="shared" si="12"/>
        <v>30</v>
      </c>
      <c r="E23" s="380">
        <f t="shared" si="7"/>
        <v>20</v>
      </c>
      <c r="F23" s="202">
        <f t="shared" si="8"/>
        <v>0</v>
      </c>
      <c r="G23" s="202">
        <f t="shared" si="3"/>
        <v>30</v>
      </c>
      <c r="H23" s="181">
        <f t="shared" si="4"/>
        <v>0</v>
      </c>
      <c r="I23" s="181"/>
      <c r="J23" s="181"/>
      <c r="K23" s="181"/>
      <c r="L23" s="181"/>
      <c r="M23" s="181"/>
      <c r="N23" s="181">
        <f t="shared" si="5"/>
        <v>0</v>
      </c>
      <c r="O23" s="181"/>
      <c r="P23" s="381">
        <f t="shared" si="13"/>
        <v>1.2</v>
      </c>
      <c r="Q23" s="181">
        <f t="shared" si="14"/>
        <v>0.8</v>
      </c>
      <c r="R23" s="383">
        <f t="shared" si="6"/>
        <v>2</v>
      </c>
      <c r="S23" s="373" t="s">
        <v>71</v>
      </c>
      <c r="T23" s="233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234"/>
      <c r="AF23" s="337"/>
      <c r="AG23" s="233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234"/>
      <c r="AS23" s="337"/>
      <c r="AT23" s="233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234"/>
      <c r="BG23" s="345">
        <v>2</v>
      </c>
      <c r="BH23" s="202"/>
      <c r="BI23" s="202">
        <v>20</v>
      </c>
      <c r="BJ23" s="239"/>
      <c r="BK23" s="202">
        <v>30</v>
      </c>
      <c r="BL23" s="239"/>
      <c r="BM23" s="239"/>
      <c r="BN23" s="239"/>
      <c r="BO23" s="239"/>
      <c r="BP23" s="239"/>
      <c r="BQ23" s="239"/>
      <c r="BR23" s="240"/>
      <c r="BS23" s="235"/>
      <c r="BT23" s="241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40"/>
      <c r="CF23" s="199"/>
      <c r="CG23" s="233"/>
      <c r="CH23" s="194"/>
      <c r="CI23" s="194"/>
      <c r="CJ23" s="194"/>
      <c r="CK23" s="194"/>
      <c r="CL23" s="234"/>
      <c r="CM23" s="57"/>
      <c r="CN23" s="20"/>
      <c r="CO23" s="20"/>
      <c r="CP23" s="20"/>
      <c r="CQ23" s="20"/>
      <c r="CR23" s="8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</row>
    <row r="24" spans="1:149" ht="16.5" customHeight="1">
      <c r="A24" s="635"/>
      <c r="B24" s="413" t="s">
        <v>83</v>
      </c>
      <c r="C24" s="516" t="s">
        <v>82</v>
      </c>
      <c r="D24" s="242">
        <f t="shared" si="12"/>
        <v>15</v>
      </c>
      <c r="E24" s="380">
        <f t="shared" si="7"/>
        <v>10</v>
      </c>
      <c r="F24" s="202">
        <f t="shared" si="8"/>
        <v>0</v>
      </c>
      <c r="G24" s="202">
        <f t="shared" si="3"/>
        <v>15</v>
      </c>
      <c r="H24" s="181">
        <f t="shared" si="4"/>
        <v>0</v>
      </c>
      <c r="I24" s="181"/>
      <c r="J24" s="181"/>
      <c r="K24" s="181"/>
      <c r="L24" s="181"/>
      <c r="M24" s="181"/>
      <c r="N24" s="181">
        <f t="shared" si="5"/>
        <v>0</v>
      </c>
      <c r="O24" s="181"/>
      <c r="P24" s="381">
        <f t="shared" si="13"/>
        <v>0.6</v>
      </c>
      <c r="Q24" s="181">
        <f t="shared" si="14"/>
        <v>0.4</v>
      </c>
      <c r="R24" s="383">
        <f t="shared" si="6"/>
        <v>1</v>
      </c>
      <c r="S24" s="373" t="s">
        <v>71</v>
      </c>
      <c r="T24" s="285">
        <v>1</v>
      </c>
      <c r="U24" s="193"/>
      <c r="V24" s="193">
        <v>10</v>
      </c>
      <c r="W24" s="194"/>
      <c r="X24" s="193">
        <v>15</v>
      </c>
      <c r="Y24" s="194"/>
      <c r="Z24" s="194"/>
      <c r="AA24" s="194"/>
      <c r="AB24" s="194"/>
      <c r="AC24" s="194"/>
      <c r="AD24" s="194"/>
      <c r="AE24" s="234"/>
      <c r="AF24" s="337"/>
      <c r="AG24" s="233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234"/>
      <c r="AS24" s="337"/>
      <c r="AT24" s="233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234"/>
      <c r="BG24" s="241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40"/>
      <c r="BS24" s="235"/>
      <c r="BT24" s="241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40"/>
      <c r="CF24" s="199"/>
      <c r="CG24" s="233"/>
      <c r="CH24" s="194"/>
      <c r="CI24" s="194"/>
      <c r="CJ24" s="194"/>
      <c r="CK24" s="194"/>
      <c r="CL24" s="234"/>
      <c r="CM24" s="57"/>
      <c r="CN24" s="20"/>
      <c r="CO24" s="20"/>
      <c r="CP24" s="20"/>
      <c r="CQ24" s="20"/>
      <c r="CR24" s="8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</row>
    <row r="25" spans="1:149" ht="15.75" customHeight="1">
      <c r="A25" s="635"/>
      <c r="B25" s="413" t="s">
        <v>85</v>
      </c>
      <c r="C25" s="370" t="s">
        <v>84</v>
      </c>
      <c r="D25" s="242">
        <f t="shared" si="12"/>
        <v>30</v>
      </c>
      <c r="E25" s="380">
        <f t="shared" si="7"/>
        <v>45</v>
      </c>
      <c r="F25" s="202">
        <f t="shared" si="8"/>
        <v>0</v>
      </c>
      <c r="G25" s="202">
        <f t="shared" si="3"/>
        <v>30</v>
      </c>
      <c r="H25" s="181">
        <f t="shared" si="4"/>
        <v>0</v>
      </c>
      <c r="I25" s="181"/>
      <c r="J25" s="181"/>
      <c r="K25" s="181"/>
      <c r="L25" s="181"/>
      <c r="M25" s="181"/>
      <c r="N25" s="181">
        <f t="shared" si="5"/>
        <v>0</v>
      </c>
      <c r="O25" s="181"/>
      <c r="P25" s="381">
        <f t="shared" si="13"/>
        <v>1.2</v>
      </c>
      <c r="Q25" s="181">
        <f t="shared" si="14"/>
        <v>1.8</v>
      </c>
      <c r="R25" s="383">
        <f t="shared" si="6"/>
        <v>3</v>
      </c>
      <c r="S25" s="373" t="s">
        <v>71</v>
      </c>
      <c r="T25" s="238">
        <v>3</v>
      </c>
      <c r="U25" s="189"/>
      <c r="V25" s="189">
        <v>45</v>
      </c>
      <c r="W25" s="194"/>
      <c r="X25" s="189">
        <v>30</v>
      </c>
      <c r="Y25" s="194"/>
      <c r="Z25" s="194"/>
      <c r="AA25" s="194"/>
      <c r="AB25" s="194"/>
      <c r="AC25" s="194"/>
      <c r="AD25" s="194"/>
      <c r="AE25" s="419"/>
      <c r="AF25" s="337"/>
      <c r="AG25" s="233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234"/>
      <c r="AS25" s="337"/>
      <c r="AT25" s="233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234"/>
      <c r="BG25" s="233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234"/>
      <c r="BS25" s="235"/>
      <c r="BT25" s="233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234"/>
      <c r="CF25" s="199"/>
      <c r="CG25" s="233"/>
      <c r="CH25" s="194"/>
      <c r="CI25" s="194"/>
      <c r="CJ25" s="194"/>
      <c r="CK25" s="194"/>
      <c r="CL25" s="234"/>
      <c r="CM25" s="57"/>
      <c r="CN25" s="20"/>
      <c r="CO25" s="20"/>
      <c r="CP25" s="20"/>
      <c r="CQ25" s="20"/>
      <c r="CR25" s="8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</row>
    <row r="26" spans="1:149" ht="15.75" customHeight="1">
      <c r="A26" s="635"/>
      <c r="B26" s="413" t="s">
        <v>87</v>
      </c>
      <c r="C26" s="370" t="s">
        <v>86</v>
      </c>
      <c r="D26" s="242">
        <f t="shared" si="12"/>
        <v>135</v>
      </c>
      <c r="E26" s="380">
        <f t="shared" si="7"/>
        <v>90</v>
      </c>
      <c r="F26" s="202">
        <f t="shared" si="8"/>
        <v>45</v>
      </c>
      <c r="G26" s="202">
        <f t="shared" si="3"/>
        <v>90</v>
      </c>
      <c r="H26" s="181">
        <f t="shared" si="4"/>
        <v>0</v>
      </c>
      <c r="I26" s="181"/>
      <c r="J26" s="181"/>
      <c r="K26" s="181"/>
      <c r="L26" s="181"/>
      <c r="M26" s="181"/>
      <c r="N26" s="181">
        <f t="shared" si="5"/>
        <v>0</v>
      </c>
      <c r="O26" s="181"/>
      <c r="P26" s="381">
        <f t="shared" si="13"/>
        <v>5.4</v>
      </c>
      <c r="Q26" s="181">
        <f t="shared" si="14"/>
        <v>3.5999999999999996</v>
      </c>
      <c r="R26" s="383">
        <f t="shared" si="6"/>
        <v>9</v>
      </c>
      <c r="S26" s="373" t="s">
        <v>51</v>
      </c>
      <c r="T26" s="233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234"/>
      <c r="AF26" s="337"/>
      <c r="AG26" s="238">
        <v>3</v>
      </c>
      <c r="AH26" s="189"/>
      <c r="AI26" s="189">
        <v>30</v>
      </c>
      <c r="AJ26" s="189">
        <v>15</v>
      </c>
      <c r="AK26" s="189">
        <v>30</v>
      </c>
      <c r="AL26" s="194"/>
      <c r="AM26" s="194"/>
      <c r="AN26" s="194"/>
      <c r="AO26" s="194"/>
      <c r="AP26" s="194"/>
      <c r="AQ26" s="194"/>
      <c r="AR26" s="234"/>
      <c r="AS26" s="337"/>
      <c r="AT26" s="238">
        <v>3</v>
      </c>
      <c r="AU26" s="189"/>
      <c r="AV26" s="189">
        <v>30</v>
      </c>
      <c r="AW26" s="189">
        <v>15</v>
      </c>
      <c r="AX26" s="189">
        <v>30</v>
      </c>
      <c r="AY26" s="194"/>
      <c r="AZ26" s="194"/>
      <c r="BA26" s="194"/>
      <c r="BB26" s="194"/>
      <c r="BC26" s="194"/>
      <c r="BD26" s="194"/>
      <c r="BE26" s="194"/>
      <c r="BF26" s="234"/>
      <c r="BG26" s="238">
        <v>3</v>
      </c>
      <c r="BH26" s="189"/>
      <c r="BI26" s="189">
        <v>30</v>
      </c>
      <c r="BJ26" s="189">
        <v>15</v>
      </c>
      <c r="BK26" s="189">
        <v>30</v>
      </c>
      <c r="BL26" s="194"/>
      <c r="BM26" s="194"/>
      <c r="BN26" s="194"/>
      <c r="BO26" s="194"/>
      <c r="BP26" s="194"/>
      <c r="BQ26" s="194"/>
      <c r="BR26" s="234"/>
      <c r="BS26" s="235"/>
      <c r="BT26" s="233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234"/>
      <c r="CF26" s="199"/>
      <c r="CG26" s="233"/>
      <c r="CH26" s="194"/>
      <c r="CI26" s="194"/>
      <c r="CJ26" s="194"/>
      <c r="CK26" s="194"/>
      <c r="CL26" s="234"/>
      <c r="CM26" s="57"/>
      <c r="CN26" s="20"/>
      <c r="CO26" s="20"/>
      <c r="CP26" s="20"/>
      <c r="CQ26" s="20"/>
      <c r="CR26" s="8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</row>
    <row r="27" spans="1:149" ht="17.25" customHeight="1">
      <c r="A27" s="635"/>
      <c r="B27" s="413" t="s">
        <v>89</v>
      </c>
      <c r="C27" s="150" t="s">
        <v>88</v>
      </c>
      <c r="D27" s="162">
        <f t="shared" ref="D27:D31" si="15">SUM(W27,X27,Y27,AJ27,AK27,AL27,AW27,AX27,AY27,BJ27,BK27,BL27,BW27,BX27,BY27,CJ27,CK27,CL27)</f>
        <v>120</v>
      </c>
      <c r="E27" s="90">
        <f t="shared" ref="E27:E31" si="16">SUM(V27,AV27,BV27,CI27,BI27,AI27)</f>
        <v>80</v>
      </c>
      <c r="F27" s="73">
        <f t="shared" si="8"/>
        <v>0</v>
      </c>
      <c r="G27" s="73">
        <f t="shared" si="3"/>
        <v>120</v>
      </c>
      <c r="H27" s="9">
        <f t="shared" si="3"/>
        <v>0</v>
      </c>
      <c r="I27" s="9"/>
      <c r="J27" s="9"/>
      <c r="K27" s="9"/>
      <c r="L27" s="9"/>
      <c r="M27" s="9"/>
      <c r="N27" s="9">
        <f t="shared" ref="N27:N31" si="17">SUM(AE27,AR27,BE27,BR27,CE27,CR27)</f>
        <v>0</v>
      </c>
      <c r="O27" s="9"/>
      <c r="P27" s="382">
        <f t="shared" si="13"/>
        <v>4.8</v>
      </c>
      <c r="Q27" s="382">
        <f t="shared" si="14"/>
        <v>3.2</v>
      </c>
      <c r="R27" s="91">
        <f t="shared" si="6"/>
        <v>8</v>
      </c>
      <c r="S27" s="97" t="s">
        <v>71</v>
      </c>
      <c r="T27" s="233"/>
      <c r="U27" s="189"/>
      <c r="V27" s="194"/>
      <c r="W27" s="194"/>
      <c r="X27" s="194"/>
      <c r="Y27" s="194"/>
      <c r="Z27" s="194"/>
      <c r="AA27" s="194"/>
      <c r="AB27" s="194"/>
      <c r="AC27" s="194"/>
      <c r="AD27" s="194"/>
      <c r="AE27" s="234"/>
      <c r="AF27" s="192"/>
      <c r="AG27" s="193">
        <v>3</v>
      </c>
      <c r="AH27" s="193"/>
      <c r="AI27" s="193">
        <v>30</v>
      </c>
      <c r="AJ27" s="194"/>
      <c r="AK27" s="193">
        <v>45</v>
      </c>
      <c r="AL27" s="194"/>
      <c r="AM27" s="194"/>
      <c r="AN27" s="194"/>
      <c r="AO27" s="194"/>
      <c r="AP27" s="194"/>
      <c r="AQ27" s="194"/>
      <c r="AR27" s="194"/>
      <c r="AS27" s="204"/>
      <c r="AT27" s="238">
        <v>3</v>
      </c>
      <c r="AU27" s="189"/>
      <c r="AV27" s="193">
        <v>30</v>
      </c>
      <c r="AW27" s="194"/>
      <c r="AX27" s="193">
        <v>45</v>
      </c>
      <c r="AY27" s="194"/>
      <c r="AZ27" s="194"/>
      <c r="BA27" s="194"/>
      <c r="BB27" s="194"/>
      <c r="BC27" s="194"/>
      <c r="BD27" s="194"/>
      <c r="BE27" s="234"/>
      <c r="BF27" s="192"/>
      <c r="BG27" s="193">
        <v>2</v>
      </c>
      <c r="BH27" s="193"/>
      <c r="BI27" s="193">
        <v>20</v>
      </c>
      <c r="BJ27" s="194"/>
      <c r="BK27" s="193">
        <v>30</v>
      </c>
      <c r="BL27" s="194"/>
      <c r="BM27" s="194"/>
      <c r="BN27" s="194"/>
      <c r="BO27" s="194"/>
      <c r="BP27" s="194"/>
      <c r="BQ27" s="194"/>
      <c r="BR27" s="194"/>
      <c r="BS27" s="195"/>
      <c r="BT27" s="233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234"/>
      <c r="CF27" s="337"/>
      <c r="CG27" s="233"/>
      <c r="CH27" s="194"/>
      <c r="CI27" s="194"/>
      <c r="CJ27" s="194"/>
      <c r="CK27" s="194"/>
      <c r="CL27" s="234"/>
      <c r="CM27" s="361"/>
      <c r="CN27" s="21"/>
      <c r="CO27" s="21"/>
      <c r="CP27" s="21"/>
      <c r="CQ27" s="21"/>
      <c r="CR27" s="60"/>
      <c r="CS27" s="41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</row>
    <row r="28" spans="1:149" ht="17.25" customHeight="1">
      <c r="A28" s="635"/>
      <c r="B28" s="413" t="s">
        <v>91</v>
      </c>
      <c r="C28" s="150" t="s">
        <v>90</v>
      </c>
      <c r="D28" s="162">
        <f t="shared" si="15"/>
        <v>165</v>
      </c>
      <c r="E28" s="90">
        <f t="shared" si="16"/>
        <v>110</v>
      </c>
      <c r="F28" s="73">
        <f t="shared" si="8"/>
        <v>0</v>
      </c>
      <c r="G28" s="73">
        <f t="shared" si="3"/>
        <v>165</v>
      </c>
      <c r="H28" s="9">
        <f t="shared" si="3"/>
        <v>0</v>
      </c>
      <c r="I28" s="9"/>
      <c r="J28" s="9"/>
      <c r="K28" s="9"/>
      <c r="L28" s="9"/>
      <c r="M28" s="9"/>
      <c r="N28" s="9">
        <f t="shared" si="17"/>
        <v>0</v>
      </c>
      <c r="O28" s="9"/>
      <c r="P28" s="382">
        <f t="shared" si="13"/>
        <v>6.6</v>
      </c>
      <c r="Q28" s="382">
        <f t="shared" si="14"/>
        <v>4.4000000000000004</v>
      </c>
      <c r="R28" s="91">
        <f t="shared" si="6"/>
        <v>11</v>
      </c>
      <c r="S28" s="97" t="s">
        <v>71</v>
      </c>
      <c r="T28" s="233"/>
      <c r="U28" s="189"/>
      <c r="V28" s="194"/>
      <c r="W28" s="194"/>
      <c r="X28" s="194"/>
      <c r="Y28" s="194"/>
      <c r="Z28" s="194"/>
      <c r="AA28" s="194"/>
      <c r="AB28" s="194"/>
      <c r="AC28" s="194"/>
      <c r="AD28" s="194"/>
      <c r="AE28" s="234"/>
      <c r="AF28" s="192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204"/>
      <c r="AT28" s="238">
        <v>3</v>
      </c>
      <c r="AU28" s="189"/>
      <c r="AV28" s="189">
        <v>30</v>
      </c>
      <c r="AW28" s="194"/>
      <c r="AX28" s="189">
        <v>45</v>
      </c>
      <c r="AY28" s="194"/>
      <c r="AZ28" s="194"/>
      <c r="BA28" s="194"/>
      <c r="BB28" s="194"/>
      <c r="BC28" s="194"/>
      <c r="BD28" s="194"/>
      <c r="BE28" s="234"/>
      <c r="BF28" s="192"/>
      <c r="BG28" s="189">
        <v>2</v>
      </c>
      <c r="BH28" s="189"/>
      <c r="BI28" s="189">
        <v>20</v>
      </c>
      <c r="BJ28" s="194"/>
      <c r="BK28" s="189">
        <v>30</v>
      </c>
      <c r="BL28" s="194"/>
      <c r="BM28" s="194"/>
      <c r="BN28" s="194"/>
      <c r="BO28" s="194"/>
      <c r="BP28" s="194"/>
      <c r="BQ28" s="194"/>
      <c r="BR28" s="194"/>
      <c r="BS28" s="195"/>
      <c r="BT28" s="285">
        <v>3</v>
      </c>
      <c r="BU28" s="193"/>
      <c r="BV28" s="193">
        <v>30</v>
      </c>
      <c r="BW28" s="194"/>
      <c r="BX28" s="193">
        <v>45</v>
      </c>
      <c r="BY28" s="194"/>
      <c r="BZ28" s="194"/>
      <c r="CA28" s="194"/>
      <c r="CB28" s="194"/>
      <c r="CC28" s="194"/>
      <c r="CD28" s="194"/>
      <c r="CE28" s="419"/>
      <c r="CF28" s="337"/>
      <c r="CG28" s="285">
        <v>3</v>
      </c>
      <c r="CH28" s="193"/>
      <c r="CI28" s="193">
        <v>30</v>
      </c>
      <c r="CJ28" s="194"/>
      <c r="CK28" s="193">
        <v>45</v>
      </c>
      <c r="CL28" s="234"/>
      <c r="CM28" s="361"/>
      <c r="CN28" s="21"/>
      <c r="CO28" s="21"/>
      <c r="CP28" s="21"/>
      <c r="CQ28" s="21"/>
      <c r="CR28" s="60"/>
      <c r="CS28" s="41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</row>
    <row r="29" spans="1:149" ht="14.5">
      <c r="A29" s="635"/>
      <c r="B29" s="413" t="s">
        <v>93</v>
      </c>
      <c r="C29" s="150" t="s">
        <v>92</v>
      </c>
      <c r="D29" s="162">
        <f t="shared" si="15"/>
        <v>180</v>
      </c>
      <c r="E29" s="90">
        <f t="shared" si="16"/>
        <v>120</v>
      </c>
      <c r="F29" s="73">
        <f t="shared" si="8"/>
        <v>0</v>
      </c>
      <c r="G29" s="73">
        <f t="shared" si="3"/>
        <v>180</v>
      </c>
      <c r="H29" s="9">
        <f t="shared" si="3"/>
        <v>0</v>
      </c>
      <c r="I29" s="9"/>
      <c r="J29" s="9"/>
      <c r="K29" s="9"/>
      <c r="L29" s="9"/>
      <c r="M29" s="9"/>
      <c r="N29" s="9">
        <f t="shared" si="17"/>
        <v>0</v>
      </c>
      <c r="O29" s="9"/>
      <c r="P29" s="382">
        <f t="shared" si="13"/>
        <v>7.2</v>
      </c>
      <c r="Q29" s="382">
        <f t="shared" si="14"/>
        <v>4.8</v>
      </c>
      <c r="R29" s="91">
        <f t="shared" si="6"/>
        <v>12</v>
      </c>
      <c r="S29" s="97" t="s">
        <v>71</v>
      </c>
      <c r="T29" s="233"/>
      <c r="U29" s="189"/>
      <c r="V29" s="194"/>
      <c r="W29" s="194"/>
      <c r="X29" s="194"/>
      <c r="Y29" s="194"/>
      <c r="Z29" s="194"/>
      <c r="AA29" s="194"/>
      <c r="AB29" s="194"/>
      <c r="AC29" s="194"/>
      <c r="AD29" s="194"/>
      <c r="AE29" s="234"/>
      <c r="AF29" s="192"/>
      <c r="AG29" s="193">
        <v>2</v>
      </c>
      <c r="AH29" s="193"/>
      <c r="AI29" s="193">
        <v>20</v>
      </c>
      <c r="AJ29" s="194"/>
      <c r="AK29" s="193">
        <v>30</v>
      </c>
      <c r="AL29" s="194"/>
      <c r="AM29" s="194"/>
      <c r="AN29" s="194"/>
      <c r="AO29" s="194"/>
      <c r="AP29" s="194"/>
      <c r="AQ29" s="194"/>
      <c r="AR29" s="194"/>
      <c r="AS29" s="204"/>
      <c r="AT29" s="285">
        <v>2</v>
      </c>
      <c r="AU29" s="193"/>
      <c r="AV29" s="193">
        <v>20</v>
      </c>
      <c r="AW29" s="194"/>
      <c r="AX29" s="193">
        <v>30</v>
      </c>
      <c r="AY29" s="194"/>
      <c r="AZ29" s="194"/>
      <c r="BA29" s="194"/>
      <c r="BB29" s="194"/>
      <c r="BC29" s="194"/>
      <c r="BD29" s="194"/>
      <c r="BE29" s="234"/>
      <c r="BF29" s="192"/>
      <c r="BG29" s="189">
        <v>2</v>
      </c>
      <c r="BH29" s="189"/>
      <c r="BI29" s="189">
        <v>20</v>
      </c>
      <c r="BJ29" s="194"/>
      <c r="BK29" s="189">
        <v>30</v>
      </c>
      <c r="BL29" s="194"/>
      <c r="BM29" s="194"/>
      <c r="BN29" s="194"/>
      <c r="BO29" s="194"/>
      <c r="BP29" s="194"/>
      <c r="BQ29" s="194"/>
      <c r="BR29" s="194"/>
      <c r="BS29" s="195"/>
      <c r="BT29" s="285">
        <v>3</v>
      </c>
      <c r="BU29" s="193"/>
      <c r="BV29" s="193">
        <v>30</v>
      </c>
      <c r="BW29" s="194"/>
      <c r="BX29" s="193">
        <v>45</v>
      </c>
      <c r="BY29" s="194"/>
      <c r="BZ29" s="194"/>
      <c r="CA29" s="194"/>
      <c r="CB29" s="194"/>
      <c r="CC29" s="194"/>
      <c r="CD29" s="194"/>
      <c r="CE29" s="419"/>
      <c r="CF29" s="337"/>
      <c r="CG29" s="285">
        <v>3</v>
      </c>
      <c r="CH29" s="193"/>
      <c r="CI29" s="193">
        <v>30</v>
      </c>
      <c r="CJ29" s="194"/>
      <c r="CK29" s="193">
        <v>45</v>
      </c>
      <c r="CL29" s="419"/>
      <c r="CM29" s="361"/>
      <c r="CN29" s="21"/>
      <c r="CO29" s="21"/>
      <c r="CP29" s="21"/>
      <c r="CQ29" s="21"/>
      <c r="CR29" s="60"/>
      <c r="CS29" s="41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</row>
    <row r="30" spans="1:149" ht="14.5">
      <c r="A30" s="635"/>
      <c r="B30" s="413" t="s">
        <v>95</v>
      </c>
      <c r="C30" s="150" t="s">
        <v>94</v>
      </c>
      <c r="D30" s="162">
        <f t="shared" si="15"/>
        <v>75</v>
      </c>
      <c r="E30" s="90">
        <f t="shared" si="16"/>
        <v>50</v>
      </c>
      <c r="F30" s="73">
        <f t="shared" si="8"/>
        <v>0</v>
      </c>
      <c r="G30" s="73">
        <f t="shared" si="3"/>
        <v>75</v>
      </c>
      <c r="H30" s="9">
        <f t="shared" si="3"/>
        <v>0</v>
      </c>
      <c r="I30" s="9"/>
      <c r="J30" s="9"/>
      <c r="K30" s="9"/>
      <c r="L30" s="9"/>
      <c r="M30" s="9"/>
      <c r="N30" s="9">
        <f t="shared" si="17"/>
        <v>0</v>
      </c>
      <c r="O30" s="9"/>
      <c r="P30" s="382">
        <f t="shared" si="13"/>
        <v>3</v>
      </c>
      <c r="Q30" s="382">
        <f t="shared" si="14"/>
        <v>2</v>
      </c>
      <c r="R30" s="91">
        <f t="shared" si="6"/>
        <v>5</v>
      </c>
      <c r="S30" s="97" t="s">
        <v>71</v>
      </c>
      <c r="T30" s="233"/>
      <c r="U30" s="189"/>
      <c r="V30" s="194"/>
      <c r="W30" s="194"/>
      <c r="X30" s="194"/>
      <c r="Y30" s="194"/>
      <c r="Z30" s="194"/>
      <c r="AA30" s="194"/>
      <c r="AB30" s="194"/>
      <c r="AC30" s="194"/>
      <c r="AD30" s="194"/>
      <c r="AE30" s="234"/>
      <c r="AF30" s="192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204"/>
      <c r="AT30" s="233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234"/>
      <c r="BF30" s="192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5"/>
      <c r="BT30" s="285">
        <v>2</v>
      </c>
      <c r="BU30" s="193"/>
      <c r="BV30" s="193">
        <v>20</v>
      </c>
      <c r="BW30" s="194"/>
      <c r="BX30" s="193">
        <v>30</v>
      </c>
      <c r="BY30" s="194"/>
      <c r="BZ30" s="194"/>
      <c r="CA30" s="194"/>
      <c r="CB30" s="194"/>
      <c r="CC30" s="194"/>
      <c r="CD30" s="194"/>
      <c r="CE30" s="234"/>
      <c r="CF30" s="337"/>
      <c r="CG30" s="285">
        <v>3</v>
      </c>
      <c r="CH30" s="193"/>
      <c r="CI30" s="193">
        <v>30</v>
      </c>
      <c r="CJ30" s="194"/>
      <c r="CK30" s="193">
        <v>45</v>
      </c>
      <c r="CL30" s="234"/>
      <c r="CM30" s="361"/>
      <c r="CN30" s="21"/>
      <c r="CO30" s="21"/>
      <c r="CP30" s="21"/>
      <c r="CQ30" s="21"/>
      <c r="CR30" s="60"/>
      <c r="CS30" s="41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</row>
    <row r="31" spans="1:149" ht="14.5">
      <c r="A31" s="635"/>
      <c r="B31" s="413" t="s">
        <v>97</v>
      </c>
      <c r="C31" s="150" t="s">
        <v>96</v>
      </c>
      <c r="D31" s="162">
        <f t="shared" si="15"/>
        <v>75</v>
      </c>
      <c r="E31" s="90">
        <f t="shared" si="16"/>
        <v>50</v>
      </c>
      <c r="F31" s="73">
        <f t="shared" si="8"/>
        <v>0</v>
      </c>
      <c r="G31" s="73">
        <f t="shared" si="3"/>
        <v>75</v>
      </c>
      <c r="H31" s="9">
        <f t="shared" si="3"/>
        <v>0</v>
      </c>
      <c r="I31" s="9"/>
      <c r="J31" s="9"/>
      <c r="K31" s="9"/>
      <c r="L31" s="9"/>
      <c r="M31" s="9"/>
      <c r="N31" s="9">
        <f t="shared" si="17"/>
        <v>0</v>
      </c>
      <c r="O31" s="9"/>
      <c r="P31" s="382">
        <f t="shared" si="13"/>
        <v>3</v>
      </c>
      <c r="Q31" s="382">
        <f t="shared" si="14"/>
        <v>2</v>
      </c>
      <c r="R31" s="91">
        <f t="shared" si="6"/>
        <v>5</v>
      </c>
      <c r="S31" s="97" t="s">
        <v>71</v>
      </c>
      <c r="T31" s="233"/>
      <c r="U31" s="189"/>
      <c r="V31" s="194"/>
      <c r="W31" s="194"/>
      <c r="X31" s="194"/>
      <c r="Y31" s="194"/>
      <c r="Z31" s="194"/>
      <c r="AA31" s="194"/>
      <c r="AB31" s="194"/>
      <c r="AC31" s="194"/>
      <c r="AD31" s="194"/>
      <c r="AE31" s="234"/>
      <c r="AF31" s="192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204"/>
      <c r="AT31" s="233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234"/>
      <c r="BF31" s="192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5"/>
      <c r="BT31" s="285">
        <v>2</v>
      </c>
      <c r="BU31" s="193"/>
      <c r="BV31" s="193">
        <v>20</v>
      </c>
      <c r="BW31" s="194"/>
      <c r="BX31" s="193">
        <v>30</v>
      </c>
      <c r="BY31" s="194"/>
      <c r="BZ31" s="194"/>
      <c r="CA31" s="194"/>
      <c r="CB31" s="194"/>
      <c r="CC31" s="194"/>
      <c r="CD31" s="194"/>
      <c r="CE31" s="234"/>
      <c r="CF31" s="337"/>
      <c r="CG31" s="285">
        <v>3</v>
      </c>
      <c r="CH31" s="193"/>
      <c r="CI31" s="193">
        <v>30</v>
      </c>
      <c r="CJ31" s="194"/>
      <c r="CK31" s="193">
        <v>45</v>
      </c>
      <c r="CL31" s="234"/>
      <c r="CM31" s="361"/>
      <c r="CN31" s="21"/>
      <c r="CO31" s="21"/>
      <c r="CP31" s="21"/>
      <c r="CQ31" s="21"/>
      <c r="CR31" s="60"/>
      <c r="CS31" s="41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</row>
    <row r="32" spans="1:149" ht="14.5">
      <c r="A32" s="635"/>
      <c r="B32" s="413" t="s">
        <v>99</v>
      </c>
      <c r="C32" s="370" t="s">
        <v>98</v>
      </c>
      <c r="D32" s="242">
        <f t="shared" si="12"/>
        <v>105</v>
      </c>
      <c r="E32" s="380">
        <f t="shared" si="7"/>
        <v>70</v>
      </c>
      <c r="F32" s="202">
        <f t="shared" si="8"/>
        <v>45</v>
      </c>
      <c r="G32" s="202">
        <f t="shared" si="3"/>
        <v>45</v>
      </c>
      <c r="H32" s="181">
        <f t="shared" si="4"/>
        <v>15</v>
      </c>
      <c r="I32" s="181"/>
      <c r="J32" s="181"/>
      <c r="K32" s="181"/>
      <c r="L32" s="181"/>
      <c r="M32" s="181"/>
      <c r="N32" s="181">
        <f t="shared" si="5"/>
        <v>0</v>
      </c>
      <c r="O32" s="181"/>
      <c r="P32" s="381">
        <f t="shared" si="13"/>
        <v>4.2</v>
      </c>
      <c r="Q32" s="181">
        <f t="shared" si="14"/>
        <v>2.8</v>
      </c>
      <c r="R32" s="383">
        <f t="shared" si="6"/>
        <v>7</v>
      </c>
      <c r="S32" s="373" t="s">
        <v>62</v>
      </c>
      <c r="T32" s="233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234"/>
      <c r="AF32" s="337"/>
      <c r="AG32" s="238">
        <v>5</v>
      </c>
      <c r="AH32" s="189"/>
      <c r="AI32" s="189">
        <v>50</v>
      </c>
      <c r="AJ32" s="189">
        <v>30</v>
      </c>
      <c r="AK32" s="189">
        <v>45</v>
      </c>
      <c r="AL32" s="194"/>
      <c r="AM32" s="194"/>
      <c r="AN32" s="194"/>
      <c r="AO32" s="194"/>
      <c r="AP32" s="194"/>
      <c r="AQ32" s="194"/>
      <c r="AR32" s="234"/>
      <c r="AS32" s="337"/>
      <c r="AT32" s="238">
        <v>2</v>
      </c>
      <c r="AU32" s="189"/>
      <c r="AV32" s="189">
        <v>20</v>
      </c>
      <c r="AW32" s="189">
        <v>15</v>
      </c>
      <c r="AX32" s="194"/>
      <c r="AY32" s="189">
        <v>15</v>
      </c>
      <c r="AZ32" s="189"/>
      <c r="BA32" s="189"/>
      <c r="BB32" s="189"/>
      <c r="BC32" s="189"/>
      <c r="BD32" s="189"/>
      <c r="BE32" s="418"/>
      <c r="BF32" s="234"/>
      <c r="BG32" s="233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234"/>
      <c r="BS32" s="235"/>
      <c r="BT32" s="233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234"/>
      <c r="CF32" s="199"/>
      <c r="CG32" s="233"/>
      <c r="CH32" s="194"/>
      <c r="CI32" s="194"/>
      <c r="CJ32" s="194"/>
      <c r="CK32" s="194"/>
      <c r="CL32" s="234"/>
      <c r="CM32" s="57"/>
      <c r="CN32" s="20"/>
      <c r="CO32" s="20"/>
      <c r="CP32" s="20"/>
      <c r="CQ32" s="20"/>
      <c r="CR32" s="8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</row>
    <row r="33" spans="1:149" ht="16.5" customHeight="1">
      <c r="A33" s="635"/>
      <c r="B33" s="413" t="s">
        <v>100</v>
      </c>
      <c r="C33" s="370" t="s">
        <v>177</v>
      </c>
      <c r="D33" s="242">
        <f t="shared" si="12"/>
        <v>90</v>
      </c>
      <c r="E33" s="380">
        <f t="shared" si="7"/>
        <v>35</v>
      </c>
      <c r="F33" s="202">
        <f t="shared" si="8"/>
        <v>30</v>
      </c>
      <c r="G33" s="202">
        <f t="shared" si="3"/>
        <v>30</v>
      </c>
      <c r="H33" s="181">
        <f t="shared" si="4"/>
        <v>30</v>
      </c>
      <c r="I33" s="181"/>
      <c r="J33" s="181"/>
      <c r="K33" s="181"/>
      <c r="L33" s="181"/>
      <c r="M33" s="181"/>
      <c r="N33" s="181">
        <f t="shared" si="5"/>
        <v>0</v>
      </c>
      <c r="O33" s="181"/>
      <c r="P33" s="381">
        <f t="shared" si="13"/>
        <v>3.6</v>
      </c>
      <c r="Q33" s="181">
        <f t="shared" si="14"/>
        <v>1.4</v>
      </c>
      <c r="R33" s="383">
        <f t="shared" si="6"/>
        <v>5</v>
      </c>
      <c r="S33" s="373" t="s">
        <v>62</v>
      </c>
      <c r="T33" s="233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234"/>
      <c r="AF33" s="337"/>
      <c r="AG33" s="242">
        <v>3</v>
      </c>
      <c r="AH33" s="181"/>
      <c r="AI33" s="181">
        <v>30</v>
      </c>
      <c r="AJ33" s="181">
        <v>15</v>
      </c>
      <c r="AK33" s="181">
        <v>30</v>
      </c>
      <c r="AL33" s="239"/>
      <c r="AM33" s="239"/>
      <c r="AN33" s="239"/>
      <c r="AO33" s="239"/>
      <c r="AP33" s="239"/>
      <c r="AQ33" s="239"/>
      <c r="AR33" s="240"/>
      <c r="AS33" s="338"/>
      <c r="AT33" s="242">
        <v>2</v>
      </c>
      <c r="AU33" s="181"/>
      <c r="AV33" s="181">
        <v>5</v>
      </c>
      <c r="AW33" s="181">
        <v>15</v>
      </c>
      <c r="AX33" s="239"/>
      <c r="AY33" s="181">
        <v>30</v>
      </c>
      <c r="AZ33" s="189"/>
      <c r="BA33" s="189"/>
      <c r="BB33" s="189"/>
      <c r="BC33" s="189"/>
      <c r="BD33" s="189"/>
      <c r="BE33" s="418"/>
      <c r="BF33" s="234"/>
      <c r="BG33" s="233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234"/>
      <c r="BS33" s="235"/>
      <c r="BT33" s="233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234"/>
      <c r="CF33" s="199"/>
      <c r="CG33" s="233"/>
      <c r="CH33" s="194"/>
      <c r="CI33" s="194"/>
      <c r="CJ33" s="194"/>
      <c r="CK33" s="194"/>
      <c r="CL33" s="234"/>
      <c r="CM33" s="57"/>
      <c r="CN33" s="20"/>
      <c r="CO33" s="20"/>
      <c r="CP33" s="20"/>
      <c r="CQ33" s="20"/>
      <c r="CR33" s="8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</row>
    <row r="34" spans="1:149" ht="16.5" customHeight="1">
      <c r="A34" s="635"/>
      <c r="B34" s="413" t="s">
        <v>102</v>
      </c>
      <c r="C34" s="370" t="s">
        <v>178</v>
      </c>
      <c r="D34" s="242">
        <f t="shared" si="12"/>
        <v>30</v>
      </c>
      <c r="E34" s="380">
        <f t="shared" si="7"/>
        <v>20</v>
      </c>
      <c r="F34" s="202">
        <f t="shared" si="8"/>
        <v>15</v>
      </c>
      <c r="G34" s="202">
        <f t="shared" si="3"/>
        <v>15</v>
      </c>
      <c r="H34" s="181">
        <f t="shared" si="4"/>
        <v>0</v>
      </c>
      <c r="I34" s="181"/>
      <c r="J34" s="181"/>
      <c r="K34" s="181"/>
      <c r="L34" s="181"/>
      <c r="M34" s="181"/>
      <c r="N34" s="181">
        <f t="shared" si="5"/>
        <v>0</v>
      </c>
      <c r="O34" s="181"/>
      <c r="P34" s="381">
        <f t="shared" si="13"/>
        <v>1.2</v>
      </c>
      <c r="Q34" s="181">
        <f t="shared" si="14"/>
        <v>0.8</v>
      </c>
      <c r="R34" s="383">
        <f t="shared" si="6"/>
        <v>2</v>
      </c>
      <c r="S34" s="373" t="s">
        <v>71</v>
      </c>
      <c r="T34" s="241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40"/>
      <c r="AF34" s="338"/>
      <c r="AG34" s="241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40"/>
      <c r="AS34" s="338"/>
      <c r="AT34" s="241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40"/>
      <c r="BG34" s="242">
        <v>2</v>
      </c>
      <c r="BH34" s="181"/>
      <c r="BI34" s="181">
        <v>20</v>
      </c>
      <c r="BJ34" s="181">
        <v>15</v>
      </c>
      <c r="BK34" s="181">
        <v>15</v>
      </c>
      <c r="BL34" s="239"/>
      <c r="BM34" s="239"/>
      <c r="BN34" s="239"/>
      <c r="BO34" s="239"/>
      <c r="BP34" s="239"/>
      <c r="BQ34" s="239"/>
      <c r="BR34" s="240"/>
      <c r="BS34" s="235"/>
      <c r="BT34" s="233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234"/>
      <c r="CF34" s="199"/>
      <c r="CG34" s="233"/>
      <c r="CH34" s="194"/>
      <c r="CI34" s="194"/>
      <c r="CJ34" s="194"/>
      <c r="CK34" s="194"/>
      <c r="CL34" s="234"/>
      <c r="CM34" s="57"/>
      <c r="CN34" s="20"/>
      <c r="CO34" s="20"/>
      <c r="CP34" s="20"/>
      <c r="CQ34" s="20"/>
      <c r="CR34" s="8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</row>
    <row r="35" spans="1:149" s="17" customFormat="1" ht="15" thickBot="1">
      <c r="A35" s="635"/>
      <c r="B35" s="413" t="s">
        <v>105</v>
      </c>
      <c r="C35" s="371" t="s">
        <v>103</v>
      </c>
      <c r="D35" s="384">
        <f t="shared" si="12"/>
        <v>30</v>
      </c>
      <c r="E35" s="385">
        <f t="shared" si="7"/>
        <v>270</v>
      </c>
      <c r="F35" s="367">
        <f t="shared" si="8"/>
        <v>0</v>
      </c>
      <c r="G35" s="367">
        <f t="shared" si="3"/>
        <v>30</v>
      </c>
      <c r="H35" s="386">
        <f t="shared" si="4"/>
        <v>0</v>
      </c>
      <c r="I35" s="367"/>
      <c r="J35" s="367"/>
      <c r="K35" s="367"/>
      <c r="L35" s="367"/>
      <c r="M35" s="367"/>
      <c r="N35" s="386">
        <f t="shared" si="5"/>
        <v>0</v>
      </c>
      <c r="O35" s="367"/>
      <c r="P35" s="387">
        <f t="shared" si="13"/>
        <v>1.2</v>
      </c>
      <c r="Q35" s="386">
        <f t="shared" si="14"/>
        <v>10.8</v>
      </c>
      <c r="R35" s="388">
        <f t="shared" si="6"/>
        <v>12</v>
      </c>
      <c r="S35" s="374" t="s">
        <v>71</v>
      </c>
      <c r="T35" s="200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7"/>
      <c r="AF35" s="339"/>
      <c r="AG35" s="249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7"/>
      <c r="AS35" s="339"/>
      <c r="AT35" s="249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7"/>
      <c r="BG35" s="249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7"/>
      <c r="BS35" s="250"/>
      <c r="BT35" s="251">
        <v>2</v>
      </c>
      <c r="BU35" s="246"/>
      <c r="BV35" s="248">
        <v>35</v>
      </c>
      <c r="BW35" s="246"/>
      <c r="BX35" s="248">
        <v>15</v>
      </c>
      <c r="BY35" s="246"/>
      <c r="BZ35" s="246"/>
      <c r="CA35" s="246"/>
      <c r="CB35" s="246"/>
      <c r="CC35" s="246"/>
      <c r="CD35" s="246"/>
      <c r="CE35" s="247"/>
      <c r="CF35" s="252"/>
      <c r="CG35" s="282">
        <v>10</v>
      </c>
      <c r="CH35" s="191"/>
      <c r="CI35" s="190">
        <v>235</v>
      </c>
      <c r="CJ35" s="191"/>
      <c r="CK35" s="190">
        <v>15</v>
      </c>
      <c r="CL35" s="197"/>
      <c r="CM35" s="53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</row>
    <row r="36" spans="1:149" s="17" customFormat="1" ht="15" thickBot="1">
      <c r="A36" s="625"/>
      <c r="B36" s="43"/>
      <c r="C36" s="253" t="s">
        <v>65</v>
      </c>
      <c r="D36" s="376">
        <f t="shared" ref="D36:R36" si="18">SUM(D17:D35)</f>
        <v>1335</v>
      </c>
      <c r="E36" s="377">
        <f t="shared" si="18"/>
        <v>1090</v>
      </c>
      <c r="F36" s="377">
        <f t="shared" si="18"/>
        <v>195</v>
      </c>
      <c r="G36" s="377">
        <f t="shared" si="18"/>
        <v>1095</v>
      </c>
      <c r="H36" s="377">
        <f>SUM(H17:H35)</f>
        <v>45</v>
      </c>
      <c r="I36" s="377">
        <f t="shared" si="18"/>
        <v>0</v>
      </c>
      <c r="J36" s="377">
        <f t="shared" si="18"/>
        <v>0</v>
      </c>
      <c r="K36" s="377">
        <f t="shared" si="18"/>
        <v>0</v>
      </c>
      <c r="L36" s="377">
        <f t="shared" si="18"/>
        <v>0</v>
      </c>
      <c r="M36" s="377">
        <f t="shared" si="18"/>
        <v>0</v>
      </c>
      <c r="N36" s="377">
        <f t="shared" si="18"/>
        <v>0</v>
      </c>
      <c r="O36" s="377">
        <f t="shared" si="18"/>
        <v>0</v>
      </c>
      <c r="P36" s="378">
        <f t="shared" si="18"/>
        <v>53.400000000000013</v>
      </c>
      <c r="Q36" s="377">
        <f t="shared" si="18"/>
        <v>43.599999999999994</v>
      </c>
      <c r="R36" s="379">
        <f t="shared" si="18"/>
        <v>97</v>
      </c>
      <c r="S36" s="292">
        <v>5</v>
      </c>
      <c r="T36" s="287">
        <f t="shared" ref="T36:AY36" si="19">SUM(T17:T35)</f>
        <v>16</v>
      </c>
      <c r="U36" s="288">
        <f t="shared" si="19"/>
        <v>0</v>
      </c>
      <c r="V36" s="288">
        <f t="shared" si="19"/>
        <v>145</v>
      </c>
      <c r="W36" s="288">
        <f t="shared" si="19"/>
        <v>60</v>
      </c>
      <c r="X36" s="288">
        <f t="shared" si="19"/>
        <v>195</v>
      </c>
      <c r="Y36" s="288">
        <f t="shared" si="19"/>
        <v>0</v>
      </c>
      <c r="Z36" s="288">
        <f t="shared" si="19"/>
        <v>0</v>
      </c>
      <c r="AA36" s="288">
        <f t="shared" si="19"/>
        <v>0</v>
      </c>
      <c r="AB36" s="288">
        <f t="shared" si="19"/>
        <v>0</v>
      </c>
      <c r="AC36" s="288">
        <f t="shared" si="19"/>
        <v>0</v>
      </c>
      <c r="AD36" s="288">
        <f t="shared" si="19"/>
        <v>0</v>
      </c>
      <c r="AE36" s="290">
        <f t="shared" si="19"/>
        <v>0</v>
      </c>
      <c r="AF36" s="223">
        <f t="shared" si="19"/>
        <v>0</v>
      </c>
      <c r="AG36" s="287">
        <f t="shared" si="19"/>
        <v>16</v>
      </c>
      <c r="AH36" s="288">
        <f t="shared" si="19"/>
        <v>0</v>
      </c>
      <c r="AI36" s="288">
        <f t="shared" si="19"/>
        <v>160</v>
      </c>
      <c r="AJ36" s="288">
        <f t="shared" si="19"/>
        <v>60</v>
      </c>
      <c r="AK36" s="288">
        <f t="shared" si="19"/>
        <v>180</v>
      </c>
      <c r="AL36" s="288">
        <f t="shared" si="19"/>
        <v>0</v>
      </c>
      <c r="AM36" s="288">
        <f t="shared" si="19"/>
        <v>0</v>
      </c>
      <c r="AN36" s="288">
        <f t="shared" si="19"/>
        <v>0</v>
      </c>
      <c r="AO36" s="288">
        <f t="shared" si="19"/>
        <v>0</v>
      </c>
      <c r="AP36" s="288">
        <f t="shared" si="19"/>
        <v>0</v>
      </c>
      <c r="AQ36" s="288">
        <f t="shared" si="19"/>
        <v>0</v>
      </c>
      <c r="AR36" s="290">
        <f t="shared" si="19"/>
        <v>0</v>
      </c>
      <c r="AS36" s="223">
        <f t="shared" si="19"/>
        <v>0</v>
      </c>
      <c r="AT36" s="219">
        <f t="shared" si="19"/>
        <v>15</v>
      </c>
      <c r="AU36" s="220">
        <f t="shared" si="19"/>
        <v>0</v>
      </c>
      <c r="AV36" s="220">
        <f t="shared" si="19"/>
        <v>135</v>
      </c>
      <c r="AW36" s="220">
        <f t="shared" si="19"/>
        <v>45</v>
      </c>
      <c r="AX36" s="220">
        <f t="shared" si="19"/>
        <v>150</v>
      </c>
      <c r="AY36" s="220">
        <f t="shared" si="19"/>
        <v>45</v>
      </c>
      <c r="AZ36" s="220">
        <f t="shared" ref="AZ36:CE36" si="20">SUM(AZ17:AZ35)</f>
        <v>0</v>
      </c>
      <c r="BA36" s="220">
        <f t="shared" si="20"/>
        <v>0</v>
      </c>
      <c r="BB36" s="220">
        <f t="shared" si="20"/>
        <v>0</v>
      </c>
      <c r="BC36" s="220">
        <f t="shared" si="20"/>
        <v>0</v>
      </c>
      <c r="BD36" s="220">
        <f t="shared" si="20"/>
        <v>0</v>
      </c>
      <c r="BE36" s="222">
        <f t="shared" si="20"/>
        <v>0</v>
      </c>
      <c r="BF36" s="223">
        <f t="shared" si="20"/>
        <v>0</v>
      </c>
      <c r="BG36" s="219">
        <f t="shared" si="20"/>
        <v>13</v>
      </c>
      <c r="BH36" s="220">
        <f t="shared" si="20"/>
        <v>0</v>
      </c>
      <c r="BI36" s="220">
        <f t="shared" si="20"/>
        <v>130</v>
      </c>
      <c r="BJ36" s="220">
        <f t="shared" si="20"/>
        <v>30</v>
      </c>
      <c r="BK36" s="220">
        <f t="shared" si="20"/>
        <v>165</v>
      </c>
      <c r="BL36" s="220">
        <f t="shared" si="20"/>
        <v>0</v>
      </c>
      <c r="BM36" s="220">
        <f t="shared" si="20"/>
        <v>0</v>
      </c>
      <c r="BN36" s="220">
        <f t="shared" si="20"/>
        <v>0</v>
      </c>
      <c r="BO36" s="220">
        <f t="shared" si="20"/>
        <v>0</v>
      </c>
      <c r="BP36" s="220">
        <f t="shared" si="20"/>
        <v>0</v>
      </c>
      <c r="BQ36" s="220">
        <f t="shared" si="20"/>
        <v>0</v>
      </c>
      <c r="BR36" s="222">
        <f t="shared" si="20"/>
        <v>0</v>
      </c>
      <c r="BS36" s="223">
        <f t="shared" si="20"/>
        <v>0</v>
      </c>
      <c r="BT36" s="219">
        <f t="shared" si="20"/>
        <v>15</v>
      </c>
      <c r="BU36" s="220">
        <f t="shared" si="20"/>
        <v>0</v>
      </c>
      <c r="BV36" s="220">
        <f t="shared" si="20"/>
        <v>165</v>
      </c>
      <c r="BW36" s="220">
        <f t="shared" si="20"/>
        <v>0</v>
      </c>
      <c r="BX36" s="220">
        <f t="shared" si="20"/>
        <v>210</v>
      </c>
      <c r="BY36" s="220">
        <f t="shared" si="20"/>
        <v>0</v>
      </c>
      <c r="BZ36" s="220">
        <f t="shared" si="20"/>
        <v>0</v>
      </c>
      <c r="CA36" s="220">
        <f t="shared" si="20"/>
        <v>0</v>
      </c>
      <c r="CB36" s="220">
        <f t="shared" si="20"/>
        <v>0</v>
      </c>
      <c r="CC36" s="220">
        <f t="shared" si="20"/>
        <v>0</v>
      </c>
      <c r="CD36" s="220">
        <f t="shared" si="20"/>
        <v>0</v>
      </c>
      <c r="CE36" s="222">
        <f t="shared" si="20"/>
        <v>0</v>
      </c>
      <c r="CF36" s="223">
        <f t="shared" ref="CF36:CL36" si="21">SUM(CF17:CF35)</f>
        <v>0</v>
      </c>
      <c r="CG36" s="219">
        <f t="shared" si="21"/>
        <v>22</v>
      </c>
      <c r="CH36" s="220">
        <f t="shared" si="21"/>
        <v>0</v>
      </c>
      <c r="CI36" s="220">
        <f t="shared" si="21"/>
        <v>355</v>
      </c>
      <c r="CJ36" s="220">
        <f t="shared" si="21"/>
        <v>0</v>
      </c>
      <c r="CK36" s="220">
        <f t="shared" si="21"/>
        <v>195</v>
      </c>
      <c r="CL36" s="222">
        <f t="shared" si="21"/>
        <v>0</v>
      </c>
      <c r="CM36" s="52">
        <f t="shared" ref="CM36:CS36" si="22">+SUM(CM17:CM35)</f>
        <v>0</v>
      </c>
      <c r="CN36" s="16">
        <f t="shared" si="22"/>
        <v>0</v>
      </c>
      <c r="CO36" s="16">
        <f t="shared" si="22"/>
        <v>0</v>
      </c>
      <c r="CP36" s="16">
        <f t="shared" si="22"/>
        <v>0</v>
      </c>
      <c r="CQ36" s="16">
        <f t="shared" si="22"/>
        <v>0</v>
      </c>
      <c r="CR36" s="8">
        <f t="shared" si="22"/>
        <v>0</v>
      </c>
      <c r="CS36" s="16">
        <f t="shared" si="22"/>
        <v>0</v>
      </c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</row>
    <row r="37" spans="1:149" ht="15" customHeight="1">
      <c r="A37" s="674" t="s">
        <v>179</v>
      </c>
      <c r="B37" s="413" t="s">
        <v>107</v>
      </c>
      <c r="C37" s="224" t="s">
        <v>106</v>
      </c>
      <c r="D37" s="179">
        <f>SUM(W37,X37,AJ37,AK37,AW37,AX37,AY37,BJ37,BK37,BL37,BW37,BX37,BY37,CJ37,CK37,CL37)</f>
        <v>60</v>
      </c>
      <c r="E37" s="174">
        <f t="shared" si="7"/>
        <v>0</v>
      </c>
      <c r="F37" s="175">
        <f t="shared" si="8"/>
        <v>0</v>
      </c>
      <c r="G37" s="175">
        <f t="shared" si="3"/>
        <v>60</v>
      </c>
      <c r="H37" s="176">
        <f t="shared" si="4"/>
        <v>0</v>
      </c>
      <c r="I37" s="176"/>
      <c r="J37" s="176"/>
      <c r="K37" s="176"/>
      <c r="L37" s="176"/>
      <c r="M37" s="176"/>
      <c r="N37" s="176">
        <f t="shared" si="5"/>
        <v>0</v>
      </c>
      <c r="O37" s="176"/>
      <c r="P37" s="176">
        <f>R37*60%</f>
        <v>0</v>
      </c>
      <c r="Q37" s="176">
        <f>R37-P37</f>
        <v>0</v>
      </c>
      <c r="R37" s="177">
        <f t="shared" si="6"/>
        <v>0</v>
      </c>
      <c r="S37" s="333" t="s">
        <v>71</v>
      </c>
      <c r="T37" s="340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2"/>
      <c r="AF37" s="231"/>
      <c r="AG37" s="340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2"/>
      <c r="AS37" s="336"/>
      <c r="AT37" s="281">
        <v>0</v>
      </c>
      <c r="AU37" s="226"/>
      <c r="AV37" s="226"/>
      <c r="AW37" s="226"/>
      <c r="AX37" s="187">
        <v>30</v>
      </c>
      <c r="AY37" s="226"/>
      <c r="AZ37" s="226"/>
      <c r="BA37" s="226"/>
      <c r="BB37" s="226"/>
      <c r="BC37" s="226"/>
      <c r="BD37" s="226"/>
      <c r="BE37" s="226"/>
      <c r="BF37" s="229"/>
      <c r="BG37" s="281">
        <v>0</v>
      </c>
      <c r="BH37" s="226"/>
      <c r="BI37" s="226"/>
      <c r="BJ37" s="226"/>
      <c r="BK37" s="187">
        <v>30</v>
      </c>
      <c r="BL37" s="226"/>
      <c r="BM37" s="226"/>
      <c r="BN37" s="226"/>
      <c r="BO37" s="226"/>
      <c r="BP37" s="226"/>
      <c r="BQ37" s="226"/>
      <c r="BR37" s="229"/>
      <c r="BS37" s="255"/>
      <c r="BT37" s="228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9"/>
      <c r="CF37" s="231"/>
      <c r="CG37" s="228"/>
      <c r="CH37" s="226"/>
      <c r="CI37" s="226"/>
      <c r="CJ37" s="226"/>
      <c r="CK37" s="226"/>
      <c r="CL37" s="229"/>
      <c r="CM37" s="57"/>
      <c r="CN37" s="20"/>
      <c r="CO37" s="20"/>
      <c r="CP37" s="20"/>
      <c r="CQ37" s="20"/>
      <c r="CR37" s="8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</row>
    <row r="38" spans="1:149" ht="17.25" customHeight="1">
      <c r="A38" s="635"/>
      <c r="B38" s="413" t="s">
        <v>109</v>
      </c>
      <c r="C38" s="236" t="s">
        <v>108</v>
      </c>
      <c r="D38" s="173">
        <f t="shared" ref="D38:D44" si="23">SUM(W38,X38,AJ38,AK38,AW38,AX38,AY38,BJ38,BK38,BL38,BW38,BX38,BY38,CJ38,CK38,CL38)</f>
        <v>30</v>
      </c>
      <c r="E38" s="174">
        <f t="shared" si="7"/>
        <v>20</v>
      </c>
      <c r="F38" s="175">
        <f t="shared" si="8"/>
        <v>15</v>
      </c>
      <c r="G38" s="175">
        <f t="shared" si="3"/>
        <v>15</v>
      </c>
      <c r="H38" s="176">
        <f t="shared" si="4"/>
        <v>0</v>
      </c>
      <c r="I38" s="181"/>
      <c r="J38" s="181"/>
      <c r="K38" s="181"/>
      <c r="L38" s="181"/>
      <c r="M38" s="181"/>
      <c r="N38" s="176">
        <f t="shared" si="5"/>
        <v>0</v>
      </c>
      <c r="O38" s="181"/>
      <c r="P38" s="175">
        <f>ROUND(D38/((D38+E38)/R38),1)</f>
        <v>1.2</v>
      </c>
      <c r="Q38" s="176">
        <f t="shared" ref="Q38:Q46" si="24">R38-P38</f>
        <v>0.8</v>
      </c>
      <c r="R38" s="177">
        <f t="shared" si="6"/>
        <v>2</v>
      </c>
      <c r="S38" s="333" t="s">
        <v>71</v>
      </c>
      <c r="T38" s="241"/>
      <c r="U38" s="239"/>
      <c r="V38" s="239"/>
      <c r="W38" s="239"/>
      <c r="X38" s="239"/>
      <c r="Y38" s="194"/>
      <c r="Z38" s="194"/>
      <c r="AA38" s="194"/>
      <c r="AB38" s="194"/>
      <c r="AC38" s="194"/>
      <c r="AD38" s="194"/>
      <c r="AE38" s="234"/>
      <c r="AF38" s="337"/>
      <c r="AG38" s="345">
        <v>2</v>
      </c>
      <c r="AH38" s="202"/>
      <c r="AI38" s="202">
        <v>20</v>
      </c>
      <c r="AJ38" s="202">
        <v>15</v>
      </c>
      <c r="AK38" s="202">
        <v>15</v>
      </c>
      <c r="AL38" s="194"/>
      <c r="AM38" s="194"/>
      <c r="AN38" s="194"/>
      <c r="AO38" s="194"/>
      <c r="AP38" s="194"/>
      <c r="AQ38" s="194"/>
      <c r="AR38" s="353"/>
      <c r="AS38" s="337"/>
      <c r="AT38" s="233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234"/>
      <c r="BG38" s="233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234"/>
      <c r="BS38" s="256"/>
      <c r="BT38" s="233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234"/>
      <c r="CF38" s="199"/>
      <c r="CG38" s="233"/>
      <c r="CH38" s="194"/>
      <c r="CI38" s="194"/>
      <c r="CJ38" s="194"/>
      <c r="CK38" s="194"/>
      <c r="CL38" s="234"/>
      <c r="CM38" s="57"/>
      <c r="CN38" s="20"/>
      <c r="CO38" s="20"/>
      <c r="CP38" s="20"/>
      <c r="CQ38" s="20"/>
      <c r="CR38" s="8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</row>
    <row r="39" spans="1:149" ht="18.75" customHeight="1">
      <c r="A39" s="635"/>
      <c r="B39" s="413" t="s">
        <v>112</v>
      </c>
      <c r="C39" s="473" t="s">
        <v>180</v>
      </c>
      <c r="D39" s="173">
        <f t="shared" si="23"/>
        <v>30</v>
      </c>
      <c r="E39" s="174">
        <f t="shared" si="7"/>
        <v>20</v>
      </c>
      <c r="F39" s="175">
        <f t="shared" si="8"/>
        <v>15</v>
      </c>
      <c r="G39" s="175">
        <f t="shared" si="3"/>
        <v>15</v>
      </c>
      <c r="H39" s="176">
        <f t="shared" si="4"/>
        <v>0</v>
      </c>
      <c r="I39" s="181"/>
      <c r="J39" s="181"/>
      <c r="K39" s="181"/>
      <c r="L39" s="181"/>
      <c r="M39" s="181"/>
      <c r="N39" s="176">
        <f t="shared" si="5"/>
        <v>0</v>
      </c>
      <c r="O39" s="181"/>
      <c r="P39" s="175">
        <f>ROUND(D39/((D39+E39)/R39),1)</f>
        <v>1.2</v>
      </c>
      <c r="Q39" s="176">
        <f t="shared" si="24"/>
        <v>0.8</v>
      </c>
      <c r="R39" s="177">
        <f t="shared" si="6"/>
        <v>2</v>
      </c>
      <c r="S39" s="333" t="s">
        <v>71</v>
      </c>
      <c r="T39" s="241"/>
      <c r="U39" s="239"/>
      <c r="V39" s="239"/>
      <c r="W39" s="239"/>
      <c r="X39" s="239"/>
      <c r="Y39" s="194"/>
      <c r="Z39" s="194"/>
      <c r="AA39" s="194"/>
      <c r="AB39" s="194"/>
      <c r="AC39" s="194"/>
      <c r="AD39" s="194"/>
      <c r="AE39" s="234"/>
      <c r="AF39" s="337"/>
      <c r="AG39" s="345">
        <v>2</v>
      </c>
      <c r="AH39" s="202"/>
      <c r="AI39" s="202">
        <v>20</v>
      </c>
      <c r="AJ39" s="202">
        <v>15</v>
      </c>
      <c r="AK39" s="202">
        <v>15</v>
      </c>
      <c r="AL39" s="194"/>
      <c r="AM39" s="194"/>
      <c r="AN39" s="194"/>
      <c r="AO39" s="194"/>
      <c r="AP39" s="194"/>
      <c r="AQ39" s="194"/>
      <c r="AR39" s="353"/>
      <c r="AS39" s="337"/>
      <c r="AT39" s="233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234"/>
      <c r="BG39" s="233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234"/>
      <c r="BS39" s="256"/>
      <c r="BT39" s="233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234"/>
      <c r="CF39" s="199"/>
      <c r="CG39" s="233"/>
      <c r="CH39" s="194"/>
      <c r="CI39" s="194"/>
      <c r="CJ39" s="194"/>
      <c r="CK39" s="194"/>
      <c r="CL39" s="234"/>
      <c r="CM39" s="57"/>
      <c r="CN39" s="20"/>
      <c r="CO39" s="20"/>
      <c r="CP39" s="20"/>
      <c r="CQ39" s="20"/>
      <c r="CR39" s="8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</row>
    <row r="40" spans="1:149" ht="15.75" customHeight="1">
      <c r="A40" s="635"/>
      <c r="B40" s="413" t="s">
        <v>113</v>
      </c>
      <c r="C40" s="473" t="s">
        <v>181</v>
      </c>
      <c r="D40" s="173">
        <f t="shared" si="23"/>
        <v>30</v>
      </c>
      <c r="E40" s="174">
        <f t="shared" si="7"/>
        <v>20</v>
      </c>
      <c r="F40" s="175">
        <f t="shared" si="8"/>
        <v>15</v>
      </c>
      <c r="G40" s="175">
        <f t="shared" si="3"/>
        <v>15</v>
      </c>
      <c r="H40" s="176">
        <f t="shared" si="4"/>
        <v>0</v>
      </c>
      <c r="I40" s="181"/>
      <c r="J40" s="181"/>
      <c r="K40" s="181"/>
      <c r="L40" s="181"/>
      <c r="M40" s="181"/>
      <c r="N40" s="176">
        <f t="shared" si="5"/>
        <v>0</v>
      </c>
      <c r="O40" s="181"/>
      <c r="P40" s="175">
        <f>ROUND(D40/((D40+E40)/R40),1)</f>
        <v>1.2</v>
      </c>
      <c r="Q40" s="176">
        <f t="shared" si="24"/>
        <v>0.8</v>
      </c>
      <c r="R40" s="177">
        <f t="shared" si="6"/>
        <v>2</v>
      </c>
      <c r="S40" s="333" t="s">
        <v>71</v>
      </c>
      <c r="T40" s="241"/>
      <c r="U40" s="239"/>
      <c r="V40" s="239"/>
      <c r="W40" s="239"/>
      <c r="X40" s="239"/>
      <c r="Y40" s="194"/>
      <c r="Z40" s="194"/>
      <c r="AA40" s="194"/>
      <c r="AB40" s="194"/>
      <c r="AC40" s="194"/>
      <c r="AD40" s="194"/>
      <c r="AE40" s="234"/>
      <c r="AF40" s="337"/>
      <c r="AG40" s="345">
        <v>2</v>
      </c>
      <c r="AH40" s="202"/>
      <c r="AI40" s="202">
        <v>20</v>
      </c>
      <c r="AJ40" s="202">
        <v>15</v>
      </c>
      <c r="AK40" s="202">
        <v>15</v>
      </c>
      <c r="AL40" s="194"/>
      <c r="AM40" s="194"/>
      <c r="AN40" s="194"/>
      <c r="AO40" s="194"/>
      <c r="AP40" s="194"/>
      <c r="AQ40" s="194"/>
      <c r="AR40" s="353"/>
      <c r="AS40" s="337"/>
      <c r="AT40" s="233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234"/>
      <c r="BG40" s="233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234"/>
      <c r="BS40" s="256"/>
      <c r="BT40" s="233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234"/>
      <c r="CF40" s="199"/>
      <c r="CG40" s="233"/>
      <c r="CH40" s="194"/>
      <c r="CI40" s="194"/>
      <c r="CJ40" s="194"/>
      <c r="CK40" s="194"/>
      <c r="CL40" s="234"/>
      <c r="CM40" s="57"/>
      <c r="CN40" s="20"/>
      <c r="CO40" s="20"/>
      <c r="CP40" s="20"/>
      <c r="CQ40" s="20"/>
      <c r="CR40" s="8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</row>
    <row r="41" spans="1:149" ht="14.5">
      <c r="A41" s="635"/>
      <c r="B41" s="413" t="s">
        <v>115</v>
      </c>
      <c r="C41" s="236" t="s">
        <v>114</v>
      </c>
      <c r="D41" s="179">
        <f t="shared" si="23"/>
        <v>20</v>
      </c>
      <c r="E41" s="174">
        <f t="shared" si="7"/>
        <v>5</v>
      </c>
      <c r="F41" s="175">
        <f t="shared" si="8"/>
        <v>5</v>
      </c>
      <c r="G41" s="175">
        <f t="shared" si="3"/>
        <v>15</v>
      </c>
      <c r="H41" s="176">
        <f t="shared" si="4"/>
        <v>0</v>
      </c>
      <c r="I41" s="181"/>
      <c r="J41" s="181"/>
      <c r="K41" s="181"/>
      <c r="L41" s="181"/>
      <c r="M41" s="181"/>
      <c r="N41" s="176">
        <f t="shared" si="5"/>
        <v>0</v>
      </c>
      <c r="O41" s="181"/>
      <c r="P41" s="175">
        <f t="shared" ref="P41:P46" si="25">ROUND(D41/((D41+E41)/R41),1)</f>
        <v>0.8</v>
      </c>
      <c r="Q41" s="176">
        <f t="shared" si="24"/>
        <v>0.19999999999999996</v>
      </c>
      <c r="R41" s="177">
        <f t="shared" si="6"/>
        <v>1</v>
      </c>
      <c r="S41" s="333" t="s">
        <v>71</v>
      </c>
      <c r="T41" s="238">
        <v>1</v>
      </c>
      <c r="U41" s="189"/>
      <c r="V41" s="189">
        <v>5</v>
      </c>
      <c r="W41" s="189">
        <v>5</v>
      </c>
      <c r="X41" s="189">
        <v>15</v>
      </c>
      <c r="Y41" s="194"/>
      <c r="Z41" s="194"/>
      <c r="AA41" s="194"/>
      <c r="AB41" s="194"/>
      <c r="AC41" s="194"/>
      <c r="AD41" s="194"/>
      <c r="AE41" s="419"/>
      <c r="AF41" s="337"/>
      <c r="AG41" s="233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234"/>
      <c r="AS41" s="337"/>
      <c r="AT41" s="233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234"/>
      <c r="BG41" s="233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234"/>
      <c r="BS41" s="256"/>
      <c r="BT41" s="233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234"/>
      <c r="CF41" s="199"/>
      <c r="CG41" s="233"/>
      <c r="CH41" s="194"/>
      <c r="CI41" s="194"/>
      <c r="CJ41" s="194"/>
      <c r="CK41" s="194"/>
      <c r="CL41" s="234"/>
      <c r="CM41" s="57"/>
      <c r="CN41" s="20"/>
      <c r="CO41" s="20"/>
      <c r="CP41" s="20"/>
      <c r="CQ41" s="20"/>
      <c r="CR41" s="8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</row>
    <row r="42" spans="1:149" ht="14.5">
      <c r="A42" s="635"/>
      <c r="B42" s="413" t="s">
        <v>117</v>
      </c>
      <c r="C42" s="236" t="s">
        <v>116</v>
      </c>
      <c r="D42" s="179">
        <f t="shared" si="23"/>
        <v>15</v>
      </c>
      <c r="E42" s="174">
        <f t="shared" si="7"/>
        <v>10</v>
      </c>
      <c r="F42" s="175">
        <f t="shared" si="8"/>
        <v>15</v>
      </c>
      <c r="G42" s="175">
        <f t="shared" si="3"/>
        <v>0</v>
      </c>
      <c r="H42" s="176">
        <f t="shared" si="4"/>
        <v>0</v>
      </c>
      <c r="I42" s="181"/>
      <c r="J42" s="181"/>
      <c r="K42" s="181"/>
      <c r="L42" s="181"/>
      <c r="M42" s="181"/>
      <c r="N42" s="176">
        <f t="shared" si="5"/>
        <v>0</v>
      </c>
      <c r="O42" s="181"/>
      <c r="P42" s="175">
        <f t="shared" si="25"/>
        <v>0.6</v>
      </c>
      <c r="Q42" s="176">
        <f t="shared" si="24"/>
        <v>0.4</v>
      </c>
      <c r="R42" s="177">
        <f t="shared" si="6"/>
        <v>1</v>
      </c>
      <c r="S42" s="333" t="s">
        <v>71</v>
      </c>
      <c r="T42" s="238">
        <v>1</v>
      </c>
      <c r="U42" s="189"/>
      <c r="V42" s="189">
        <v>10</v>
      </c>
      <c r="W42" s="193">
        <v>15</v>
      </c>
      <c r="X42" s="194"/>
      <c r="Y42" s="194"/>
      <c r="Z42" s="194"/>
      <c r="AA42" s="194"/>
      <c r="AB42" s="194"/>
      <c r="AC42" s="194"/>
      <c r="AD42" s="194"/>
      <c r="AE42" s="234"/>
      <c r="AF42" s="337"/>
      <c r="AG42" s="233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234"/>
      <c r="AS42" s="337"/>
      <c r="AT42" s="233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234"/>
      <c r="BG42" s="233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234"/>
      <c r="BS42" s="256"/>
      <c r="BT42" s="233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234"/>
      <c r="CF42" s="199"/>
      <c r="CG42" s="233"/>
      <c r="CH42" s="194"/>
      <c r="CI42" s="194"/>
      <c r="CJ42" s="194"/>
      <c r="CK42" s="194"/>
      <c r="CL42" s="234"/>
      <c r="CM42" s="57"/>
      <c r="CN42" s="20"/>
      <c r="CO42" s="20"/>
      <c r="CP42" s="20"/>
      <c r="CQ42" s="20"/>
      <c r="CR42" s="8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</row>
    <row r="43" spans="1:149" ht="14.5">
      <c r="A43" s="635"/>
      <c r="B43" s="413" t="s">
        <v>120</v>
      </c>
      <c r="C43" s="236" t="s">
        <v>118</v>
      </c>
      <c r="D43" s="179">
        <f t="shared" si="23"/>
        <v>1</v>
      </c>
      <c r="E43" s="174">
        <f t="shared" si="7"/>
        <v>0</v>
      </c>
      <c r="F43" s="175">
        <f t="shared" si="8"/>
        <v>1</v>
      </c>
      <c r="G43" s="175">
        <f t="shared" si="3"/>
        <v>0</v>
      </c>
      <c r="H43" s="176">
        <f t="shared" si="4"/>
        <v>0</v>
      </c>
      <c r="I43" s="181"/>
      <c r="J43" s="181"/>
      <c r="K43" s="181"/>
      <c r="L43" s="181"/>
      <c r="M43" s="181"/>
      <c r="N43" s="176">
        <f t="shared" si="5"/>
        <v>0</v>
      </c>
      <c r="O43" s="181"/>
      <c r="P43" s="175">
        <v>0</v>
      </c>
      <c r="Q43" s="176">
        <v>0</v>
      </c>
      <c r="R43" s="177">
        <f t="shared" si="6"/>
        <v>0</v>
      </c>
      <c r="S43" s="334" t="s">
        <v>119</v>
      </c>
      <c r="T43" s="345">
        <v>0</v>
      </c>
      <c r="U43" s="181"/>
      <c r="V43" s="239"/>
      <c r="W43" s="181">
        <v>1</v>
      </c>
      <c r="X43" s="239"/>
      <c r="Y43" s="239"/>
      <c r="Z43" s="239"/>
      <c r="AA43" s="239"/>
      <c r="AB43" s="239"/>
      <c r="AC43" s="239"/>
      <c r="AD43" s="239"/>
      <c r="AE43" s="240"/>
      <c r="AF43" s="338"/>
      <c r="AG43" s="241"/>
      <c r="AH43" s="239"/>
      <c r="AI43" s="239"/>
      <c r="AJ43" s="194"/>
      <c r="AK43" s="194"/>
      <c r="AL43" s="194"/>
      <c r="AM43" s="194"/>
      <c r="AN43" s="194"/>
      <c r="AO43" s="194"/>
      <c r="AP43" s="194"/>
      <c r="AQ43" s="194"/>
      <c r="AR43" s="234"/>
      <c r="AS43" s="337"/>
      <c r="AT43" s="233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234"/>
      <c r="BG43" s="233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234"/>
      <c r="BS43" s="256"/>
      <c r="BT43" s="233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234"/>
      <c r="CF43" s="199"/>
      <c r="CG43" s="233"/>
      <c r="CH43" s="194"/>
      <c r="CI43" s="194"/>
      <c r="CJ43" s="194"/>
      <c r="CK43" s="194"/>
      <c r="CL43" s="234"/>
      <c r="CM43" s="57"/>
      <c r="CN43" s="20"/>
      <c r="CO43" s="20"/>
      <c r="CP43" s="20"/>
      <c r="CQ43" s="20"/>
      <c r="CR43" s="8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</row>
    <row r="44" spans="1:149" ht="18.75" customHeight="1" thickBot="1">
      <c r="A44" s="635"/>
      <c r="B44" s="413" t="s">
        <v>124</v>
      </c>
      <c r="C44" s="243" t="s">
        <v>121</v>
      </c>
      <c r="D44" s="179">
        <f t="shared" si="23"/>
        <v>4</v>
      </c>
      <c r="E44" s="208">
        <f t="shared" si="7"/>
        <v>0</v>
      </c>
      <c r="F44" s="209">
        <f t="shared" si="8"/>
        <v>4</v>
      </c>
      <c r="G44" s="209">
        <f t="shared" si="3"/>
        <v>0</v>
      </c>
      <c r="H44" s="210">
        <f t="shared" si="4"/>
        <v>0</v>
      </c>
      <c r="I44" s="211"/>
      <c r="J44" s="211"/>
      <c r="K44" s="211"/>
      <c r="L44" s="211"/>
      <c r="M44" s="211"/>
      <c r="N44" s="210">
        <f t="shared" si="5"/>
        <v>0</v>
      </c>
      <c r="O44" s="211"/>
      <c r="P44" s="175">
        <v>0</v>
      </c>
      <c r="Q44" s="176">
        <v>0</v>
      </c>
      <c r="R44" s="212">
        <f t="shared" si="6"/>
        <v>0</v>
      </c>
      <c r="S44" s="335" t="s">
        <v>119</v>
      </c>
      <c r="T44" s="476">
        <v>0</v>
      </c>
      <c r="U44" s="211"/>
      <c r="V44" s="257"/>
      <c r="W44" s="211">
        <v>4</v>
      </c>
      <c r="X44" s="257"/>
      <c r="Y44" s="257"/>
      <c r="Z44" s="257"/>
      <c r="AA44" s="257"/>
      <c r="AB44" s="257"/>
      <c r="AC44" s="257"/>
      <c r="AD44" s="257"/>
      <c r="AE44" s="258"/>
      <c r="AF44" s="343"/>
      <c r="AG44" s="347"/>
      <c r="AH44" s="257"/>
      <c r="AI44" s="257"/>
      <c r="AJ44" s="246"/>
      <c r="AK44" s="246"/>
      <c r="AL44" s="246"/>
      <c r="AM44" s="246"/>
      <c r="AN44" s="246"/>
      <c r="AO44" s="246"/>
      <c r="AP44" s="246"/>
      <c r="AQ44" s="246"/>
      <c r="AR44" s="247"/>
      <c r="AS44" s="344"/>
      <c r="AT44" s="249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7"/>
      <c r="BG44" s="249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7"/>
      <c r="BS44" s="259"/>
      <c r="BT44" s="249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7"/>
      <c r="CF44" s="252"/>
      <c r="CG44" s="249"/>
      <c r="CH44" s="246"/>
      <c r="CI44" s="246"/>
      <c r="CJ44" s="246"/>
      <c r="CK44" s="246"/>
      <c r="CL44" s="247"/>
      <c r="CM44" s="57"/>
      <c r="CN44" s="20"/>
      <c r="CO44" s="20"/>
      <c r="CP44" s="20"/>
      <c r="CQ44" s="20"/>
      <c r="CR44" s="8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</row>
    <row r="45" spans="1:149" s="17" customFormat="1" ht="15" thickBot="1">
      <c r="A45" s="635"/>
      <c r="B45" s="636"/>
      <c r="C45" s="218" t="s">
        <v>65</v>
      </c>
      <c r="D45" s="260">
        <f t="shared" ref="D45:R45" si="26">SUM(D37:D44)</f>
        <v>190</v>
      </c>
      <c r="E45" s="261">
        <f t="shared" si="26"/>
        <v>75</v>
      </c>
      <c r="F45" s="262">
        <f t="shared" si="26"/>
        <v>70</v>
      </c>
      <c r="G45" s="262">
        <f t="shared" si="26"/>
        <v>120</v>
      </c>
      <c r="H45" s="262">
        <f t="shared" si="26"/>
        <v>0</v>
      </c>
      <c r="I45" s="262">
        <f t="shared" si="26"/>
        <v>0</v>
      </c>
      <c r="J45" s="262">
        <f t="shared" si="26"/>
        <v>0</v>
      </c>
      <c r="K45" s="262">
        <f t="shared" si="26"/>
        <v>0</v>
      </c>
      <c r="L45" s="262">
        <f t="shared" si="26"/>
        <v>0</v>
      </c>
      <c r="M45" s="262">
        <f t="shared" si="26"/>
        <v>0</v>
      </c>
      <c r="N45" s="262">
        <f t="shared" si="26"/>
        <v>0</v>
      </c>
      <c r="O45" s="262">
        <f t="shared" si="26"/>
        <v>0</v>
      </c>
      <c r="P45" s="262">
        <f t="shared" si="25"/>
        <v>5.7</v>
      </c>
      <c r="Q45" s="262">
        <f t="shared" si="24"/>
        <v>2.2999999999999998</v>
      </c>
      <c r="R45" s="261">
        <f t="shared" si="26"/>
        <v>8</v>
      </c>
      <c r="S45" s="346">
        <v>0</v>
      </c>
      <c r="T45" s="260">
        <f t="shared" ref="T45:AY45" si="27">SUM(T37:T44)</f>
        <v>2</v>
      </c>
      <c r="U45" s="262">
        <f t="shared" si="27"/>
        <v>0</v>
      </c>
      <c r="V45" s="262">
        <f t="shared" si="27"/>
        <v>15</v>
      </c>
      <c r="W45" s="262">
        <f t="shared" si="27"/>
        <v>25</v>
      </c>
      <c r="X45" s="262">
        <f t="shared" si="27"/>
        <v>15</v>
      </c>
      <c r="Y45" s="262">
        <f t="shared" si="27"/>
        <v>0</v>
      </c>
      <c r="Z45" s="262">
        <f t="shared" si="27"/>
        <v>0</v>
      </c>
      <c r="AA45" s="262">
        <f t="shared" si="27"/>
        <v>0</v>
      </c>
      <c r="AB45" s="262">
        <f t="shared" si="27"/>
        <v>0</v>
      </c>
      <c r="AC45" s="262">
        <f t="shared" si="27"/>
        <v>0</v>
      </c>
      <c r="AD45" s="262">
        <f t="shared" si="27"/>
        <v>0</v>
      </c>
      <c r="AE45" s="266">
        <f t="shared" si="27"/>
        <v>0</v>
      </c>
      <c r="AF45" s="348">
        <f t="shared" si="27"/>
        <v>0</v>
      </c>
      <c r="AG45" s="260">
        <f t="shared" si="27"/>
        <v>6</v>
      </c>
      <c r="AH45" s="262">
        <f t="shared" si="27"/>
        <v>0</v>
      </c>
      <c r="AI45" s="262">
        <f t="shared" si="27"/>
        <v>60</v>
      </c>
      <c r="AJ45" s="262">
        <f t="shared" si="27"/>
        <v>45</v>
      </c>
      <c r="AK45" s="262">
        <f t="shared" si="27"/>
        <v>45</v>
      </c>
      <c r="AL45" s="262">
        <f t="shared" si="27"/>
        <v>0</v>
      </c>
      <c r="AM45" s="262">
        <f t="shared" si="27"/>
        <v>0</v>
      </c>
      <c r="AN45" s="262">
        <f t="shared" si="27"/>
        <v>0</v>
      </c>
      <c r="AO45" s="262">
        <f t="shared" si="27"/>
        <v>0</v>
      </c>
      <c r="AP45" s="262">
        <f t="shared" si="27"/>
        <v>0</v>
      </c>
      <c r="AQ45" s="262">
        <f t="shared" si="27"/>
        <v>0</v>
      </c>
      <c r="AR45" s="266">
        <f t="shared" si="27"/>
        <v>0</v>
      </c>
      <c r="AS45" s="267">
        <f t="shared" si="27"/>
        <v>0</v>
      </c>
      <c r="AT45" s="260">
        <f t="shared" si="27"/>
        <v>0</v>
      </c>
      <c r="AU45" s="262">
        <f t="shared" si="27"/>
        <v>0</v>
      </c>
      <c r="AV45" s="262">
        <f t="shared" si="27"/>
        <v>0</v>
      </c>
      <c r="AW45" s="262">
        <f t="shared" si="27"/>
        <v>0</v>
      </c>
      <c r="AX45" s="262">
        <f t="shared" si="27"/>
        <v>30</v>
      </c>
      <c r="AY45" s="262">
        <f t="shared" si="27"/>
        <v>0</v>
      </c>
      <c r="AZ45" s="262">
        <f t="shared" ref="AZ45:CE45" si="28">SUM(AZ37:AZ44)</f>
        <v>0</v>
      </c>
      <c r="BA45" s="262">
        <f t="shared" si="28"/>
        <v>0</v>
      </c>
      <c r="BB45" s="262">
        <f t="shared" si="28"/>
        <v>0</v>
      </c>
      <c r="BC45" s="262">
        <f t="shared" si="28"/>
        <v>0</v>
      </c>
      <c r="BD45" s="262">
        <f t="shared" si="28"/>
        <v>0</v>
      </c>
      <c r="BE45" s="266">
        <f t="shared" si="28"/>
        <v>0</v>
      </c>
      <c r="BF45" s="267">
        <f t="shared" si="28"/>
        <v>0</v>
      </c>
      <c r="BG45" s="260">
        <f t="shared" si="28"/>
        <v>0</v>
      </c>
      <c r="BH45" s="262">
        <f t="shared" si="28"/>
        <v>0</v>
      </c>
      <c r="BI45" s="262">
        <f t="shared" si="28"/>
        <v>0</v>
      </c>
      <c r="BJ45" s="262">
        <f t="shared" si="28"/>
        <v>0</v>
      </c>
      <c r="BK45" s="262">
        <f t="shared" si="28"/>
        <v>30</v>
      </c>
      <c r="BL45" s="262">
        <f t="shared" si="28"/>
        <v>0</v>
      </c>
      <c r="BM45" s="262">
        <f t="shared" si="28"/>
        <v>0</v>
      </c>
      <c r="BN45" s="262">
        <f t="shared" si="28"/>
        <v>0</v>
      </c>
      <c r="BO45" s="262">
        <f t="shared" si="28"/>
        <v>0</v>
      </c>
      <c r="BP45" s="262">
        <f t="shared" si="28"/>
        <v>0</v>
      </c>
      <c r="BQ45" s="262">
        <f t="shared" si="28"/>
        <v>0</v>
      </c>
      <c r="BR45" s="266">
        <f t="shared" si="28"/>
        <v>0</v>
      </c>
      <c r="BS45" s="267">
        <f t="shared" si="28"/>
        <v>0</v>
      </c>
      <c r="BT45" s="260">
        <f t="shared" si="28"/>
        <v>0</v>
      </c>
      <c r="BU45" s="262">
        <f t="shared" si="28"/>
        <v>0</v>
      </c>
      <c r="BV45" s="262">
        <f t="shared" si="28"/>
        <v>0</v>
      </c>
      <c r="BW45" s="262">
        <f t="shared" si="28"/>
        <v>0</v>
      </c>
      <c r="BX45" s="262">
        <f t="shared" si="28"/>
        <v>0</v>
      </c>
      <c r="BY45" s="262">
        <f t="shared" si="28"/>
        <v>0</v>
      </c>
      <c r="BZ45" s="262">
        <f t="shared" si="28"/>
        <v>0</v>
      </c>
      <c r="CA45" s="262">
        <f t="shared" si="28"/>
        <v>0</v>
      </c>
      <c r="CB45" s="262">
        <f t="shared" si="28"/>
        <v>0</v>
      </c>
      <c r="CC45" s="262">
        <f t="shared" si="28"/>
        <v>0</v>
      </c>
      <c r="CD45" s="262">
        <f t="shared" si="28"/>
        <v>0</v>
      </c>
      <c r="CE45" s="266">
        <f t="shared" si="28"/>
        <v>0</v>
      </c>
      <c r="CF45" s="267">
        <f t="shared" ref="CF45:DK45" si="29">SUM(CF37:CF44)</f>
        <v>0</v>
      </c>
      <c r="CG45" s="260">
        <f t="shared" si="29"/>
        <v>0</v>
      </c>
      <c r="CH45" s="262">
        <f t="shared" si="29"/>
        <v>0</v>
      </c>
      <c r="CI45" s="262">
        <f t="shared" si="29"/>
        <v>0</v>
      </c>
      <c r="CJ45" s="262">
        <f t="shared" si="29"/>
        <v>0</v>
      </c>
      <c r="CK45" s="262">
        <f t="shared" si="29"/>
        <v>0</v>
      </c>
      <c r="CL45" s="266">
        <f t="shared" si="29"/>
        <v>0</v>
      </c>
      <c r="CM45" s="50">
        <f t="shared" si="29"/>
        <v>0</v>
      </c>
      <c r="CN45" s="42">
        <f t="shared" si="29"/>
        <v>0</v>
      </c>
      <c r="CO45" s="42">
        <f t="shared" si="29"/>
        <v>0</v>
      </c>
      <c r="CP45" s="42">
        <f t="shared" si="29"/>
        <v>0</v>
      </c>
      <c r="CQ45" s="42">
        <f t="shared" si="29"/>
        <v>0</v>
      </c>
      <c r="CR45" s="42">
        <f t="shared" si="29"/>
        <v>0</v>
      </c>
      <c r="CS45" s="42">
        <f t="shared" si="29"/>
        <v>0</v>
      </c>
      <c r="CT45" s="42">
        <f t="shared" si="29"/>
        <v>0</v>
      </c>
      <c r="CU45" s="42">
        <f t="shared" si="29"/>
        <v>0</v>
      </c>
      <c r="CV45" s="42">
        <f t="shared" si="29"/>
        <v>0</v>
      </c>
      <c r="CW45" s="42">
        <f t="shared" si="29"/>
        <v>0</v>
      </c>
      <c r="CX45" s="42">
        <f t="shared" si="29"/>
        <v>0</v>
      </c>
      <c r="CY45" s="42">
        <f t="shared" si="29"/>
        <v>0</v>
      </c>
      <c r="CZ45" s="42">
        <f t="shared" si="29"/>
        <v>0</v>
      </c>
      <c r="DA45" s="42">
        <f t="shared" si="29"/>
        <v>0</v>
      </c>
      <c r="DB45" s="42">
        <f t="shared" si="29"/>
        <v>0</v>
      </c>
      <c r="DC45" s="42">
        <f t="shared" si="29"/>
        <v>0</v>
      </c>
      <c r="DD45" s="42">
        <f t="shared" si="29"/>
        <v>0</v>
      </c>
      <c r="DE45" s="42">
        <f t="shared" si="29"/>
        <v>0</v>
      </c>
      <c r="DF45" s="42">
        <f t="shared" si="29"/>
        <v>0</v>
      </c>
      <c r="DG45" s="42">
        <f t="shared" si="29"/>
        <v>0</v>
      </c>
      <c r="DH45" s="42">
        <f t="shared" si="29"/>
        <v>0</v>
      </c>
      <c r="DI45" s="42">
        <f t="shared" si="29"/>
        <v>0</v>
      </c>
      <c r="DJ45" s="42">
        <f t="shared" si="29"/>
        <v>0</v>
      </c>
      <c r="DK45" s="42">
        <f t="shared" si="29"/>
        <v>0</v>
      </c>
      <c r="DL45" s="42">
        <f t="shared" ref="DL45:EQ45" si="30">SUM(DL37:DL44)</f>
        <v>0</v>
      </c>
      <c r="DM45" s="42">
        <f t="shared" si="30"/>
        <v>0</v>
      </c>
      <c r="DN45" s="42">
        <f t="shared" si="30"/>
        <v>0</v>
      </c>
      <c r="DO45" s="42">
        <f t="shared" si="30"/>
        <v>0</v>
      </c>
      <c r="DP45" s="42">
        <f t="shared" si="30"/>
        <v>0</v>
      </c>
      <c r="DQ45" s="42">
        <f t="shared" si="30"/>
        <v>0</v>
      </c>
      <c r="DR45" s="42">
        <f t="shared" si="30"/>
        <v>0</v>
      </c>
      <c r="DS45" s="42">
        <f t="shared" si="30"/>
        <v>0</v>
      </c>
      <c r="DT45" s="42">
        <f t="shared" si="30"/>
        <v>0</v>
      </c>
      <c r="DU45" s="42">
        <f t="shared" si="30"/>
        <v>0</v>
      </c>
      <c r="DV45" s="42">
        <f t="shared" si="30"/>
        <v>0</v>
      </c>
      <c r="DW45" s="42">
        <f t="shared" si="30"/>
        <v>0</v>
      </c>
      <c r="DX45" s="42">
        <f t="shared" si="30"/>
        <v>0</v>
      </c>
      <c r="DY45" s="42">
        <f t="shared" si="30"/>
        <v>0</v>
      </c>
      <c r="DZ45" s="42">
        <f t="shared" si="30"/>
        <v>0</v>
      </c>
      <c r="EA45" s="42">
        <f t="shared" si="30"/>
        <v>0</v>
      </c>
      <c r="EB45" s="42">
        <f t="shared" si="30"/>
        <v>0</v>
      </c>
      <c r="EC45" s="42">
        <f t="shared" si="30"/>
        <v>0</v>
      </c>
      <c r="ED45" s="42">
        <f t="shared" si="30"/>
        <v>0</v>
      </c>
      <c r="EE45" s="42">
        <f t="shared" si="30"/>
        <v>0</v>
      </c>
      <c r="EF45" s="42">
        <f t="shared" si="30"/>
        <v>0</v>
      </c>
      <c r="EG45" s="42">
        <f t="shared" si="30"/>
        <v>0</v>
      </c>
      <c r="EH45" s="42">
        <f t="shared" si="30"/>
        <v>0</v>
      </c>
      <c r="EI45" s="42">
        <f t="shared" si="30"/>
        <v>0</v>
      </c>
      <c r="EJ45" s="42">
        <f t="shared" si="30"/>
        <v>0</v>
      </c>
      <c r="EK45" s="42">
        <f t="shared" si="30"/>
        <v>0</v>
      </c>
      <c r="EL45" s="42">
        <f t="shared" si="30"/>
        <v>0</v>
      </c>
      <c r="EM45" s="42">
        <f t="shared" si="30"/>
        <v>0</v>
      </c>
      <c r="EN45" s="42">
        <f t="shared" si="30"/>
        <v>0</v>
      </c>
      <c r="EO45" s="42">
        <f t="shared" si="30"/>
        <v>0</v>
      </c>
      <c r="EP45" s="42">
        <f t="shared" si="30"/>
        <v>0</v>
      </c>
      <c r="EQ45" s="42">
        <f t="shared" si="30"/>
        <v>0</v>
      </c>
      <c r="ER45" s="16"/>
      <c r="ES45" s="16"/>
    </row>
    <row r="46" spans="1:149" s="17" customFormat="1" ht="15" thickBot="1">
      <c r="A46" s="625"/>
      <c r="B46" s="637"/>
      <c r="C46" s="268" t="s">
        <v>122</v>
      </c>
      <c r="D46" s="219">
        <f t="shared" ref="D46:AI46" si="31">SUM(D16+D36+D45)</f>
        <v>2005</v>
      </c>
      <c r="E46" s="221">
        <f t="shared" si="31"/>
        <v>1385</v>
      </c>
      <c r="F46" s="221">
        <f t="shared" si="31"/>
        <v>265</v>
      </c>
      <c r="G46" s="221">
        <f t="shared" si="31"/>
        <v>1545</v>
      </c>
      <c r="H46" s="221">
        <f t="shared" si="31"/>
        <v>45</v>
      </c>
      <c r="I46" s="221">
        <f t="shared" si="31"/>
        <v>0</v>
      </c>
      <c r="J46" s="221">
        <f t="shared" si="31"/>
        <v>0</v>
      </c>
      <c r="K46" s="221">
        <f t="shared" si="31"/>
        <v>0</v>
      </c>
      <c r="L46" s="221">
        <f t="shared" si="31"/>
        <v>0</v>
      </c>
      <c r="M46" s="221">
        <f t="shared" si="31"/>
        <v>0</v>
      </c>
      <c r="N46" s="221">
        <f t="shared" si="31"/>
        <v>0</v>
      </c>
      <c r="O46" s="221">
        <f t="shared" si="31"/>
        <v>0</v>
      </c>
      <c r="P46" s="308">
        <f t="shared" si="25"/>
        <v>78.7</v>
      </c>
      <c r="Q46" s="308">
        <f t="shared" si="24"/>
        <v>54.3</v>
      </c>
      <c r="R46" s="269">
        <f t="shared" si="31"/>
        <v>133</v>
      </c>
      <c r="S46" s="292">
        <f t="shared" si="31"/>
        <v>8</v>
      </c>
      <c r="T46" s="287">
        <f t="shared" si="31"/>
        <v>28</v>
      </c>
      <c r="U46" s="288">
        <f t="shared" si="31"/>
        <v>0</v>
      </c>
      <c r="V46" s="288">
        <f t="shared" si="31"/>
        <v>230</v>
      </c>
      <c r="W46" s="288">
        <f t="shared" si="31"/>
        <v>85</v>
      </c>
      <c r="X46" s="288">
        <f t="shared" si="31"/>
        <v>390</v>
      </c>
      <c r="Y46" s="288">
        <f t="shared" si="31"/>
        <v>0</v>
      </c>
      <c r="Z46" s="288">
        <f t="shared" si="31"/>
        <v>0</v>
      </c>
      <c r="AA46" s="288">
        <f t="shared" si="31"/>
        <v>0</v>
      </c>
      <c r="AB46" s="288">
        <f t="shared" si="31"/>
        <v>0</v>
      </c>
      <c r="AC46" s="288">
        <f t="shared" si="31"/>
        <v>0</v>
      </c>
      <c r="AD46" s="288">
        <f t="shared" si="31"/>
        <v>0</v>
      </c>
      <c r="AE46" s="290">
        <f t="shared" si="31"/>
        <v>0</v>
      </c>
      <c r="AF46" s="349">
        <f t="shared" si="31"/>
        <v>0</v>
      </c>
      <c r="AG46" s="287">
        <f t="shared" si="31"/>
        <v>32</v>
      </c>
      <c r="AH46" s="288">
        <f t="shared" si="31"/>
        <v>0</v>
      </c>
      <c r="AI46" s="288">
        <f t="shared" si="31"/>
        <v>290</v>
      </c>
      <c r="AJ46" s="288">
        <f t="shared" ref="AJ46:BO46" si="32">SUM(AJ16+AJ36+AJ45)</f>
        <v>105</v>
      </c>
      <c r="AK46" s="288">
        <f t="shared" si="32"/>
        <v>405</v>
      </c>
      <c r="AL46" s="288">
        <f t="shared" si="32"/>
        <v>0</v>
      </c>
      <c r="AM46" s="288">
        <f t="shared" si="32"/>
        <v>0</v>
      </c>
      <c r="AN46" s="288">
        <f t="shared" si="32"/>
        <v>0</v>
      </c>
      <c r="AO46" s="288">
        <f t="shared" si="32"/>
        <v>0</v>
      </c>
      <c r="AP46" s="288">
        <f t="shared" si="32"/>
        <v>0</v>
      </c>
      <c r="AQ46" s="288">
        <f t="shared" si="32"/>
        <v>0</v>
      </c>
      <c r="AR46" s="290">
        <f t="shared" si="32"/>
        <v>0</v>
      </c>
      <c r="AS46" s="271">
        <f t="shared" si="32"/>
        <v>0</v>
      </c>
      <c r="AT46" s="219">
        <f t="shared" si="32"/>
        <v>19</v>
      </c>
      <c r="AU46" s="221">
        <f t="shared" si="32"/>
        <v>0</v>
      </c>
      <c r="AV46" s="221">
        <f t="shared" si="32"/>
        <v>175</v>
      </c>
      <c r="AW46" s="221">
        <f t="shared" si="32"/>
        <v>45</v>
      </c>
      <c r="AX46" s="221">
        <f t="shared" si="32"/>
        <v>240</v>
      </c>
      <c r="AY46" s="221">
        <f t="shared" si="32"/>
        <v>45</v>
      </c>
      <c r="AZ46" s="221">
        <f t="shared" si="32"/>
        <v>0</v>
      </c>
      <c r="BA46" s="221">
        <f t="shared" si="32"/>
        <v>0</v>
      </c>
      <c r="BB46" s="221">
        <f t="shared" si="32"/>
        <v>0</v>
      </c>
      <c r="BC46" s="221">
        <f t="shared" si="32"/>
        <v>0</v>
      </c>
      <c r="BD46" s="221">
        <f t="shared" si="32"/>
        <v>0</v>
      </c>
      <c r="BE46" s="269">
        <f t="shared" si="32"/>
        <v>0</v>
      </c>
      <c r="BF46" s="271">
        <f t="shared" si="32"/>
        <v>0</v>
      </c>
      <c r="BG46" s="219">
        <f t="shared" si="32"/>
        <v>16</v>
      </c>
      <c r="BH46" s="221">
        <f t="shared" si="32"/>
        <v>0</v>
      </c>
      <c r="BI46" s="221">
        <f t="shared" si="32"/>
        <v>160</v>
      </c>
      <c r="BJ46" s="221">
        <f t="shared" si="32"/>
        <v>30</v>
      </c>
      <c r="BK46" s="221">
        <f t="shared" si="32"/>
        <v>240</v>
      </c>
      <c r="BL46" s="221">
        <f t="shared" si="32"/>
        <v>0</v>
      </c>
      <c r="BM46" s="221">
        <f t="shared" si="32"/>
        <v>0</v>
      </c>
      <c r="BN46" s="221">
        <f t="shared" si="32"/>
        <v>0</v>
      </c>
      <c r="BO46" s="221">
        <f t="shared" si="32"/>
        <v>0</v>
      </c>
      <c r="BP46" s="221">
        <f t="shared" ref="BP46:CL46" si="33">SUM(BP16+BP36+BP45)</f>
        <v>0</v>
      </c>
      <c r="BQ46" s="221">
        <f t="shared" si="33"/>
        <v>0</v>
      </c>
      <c r="BR46" s="269">
        <f t="shared" si="33"/>
        <v>0</v>
      </c>
      <c r="BS46" s="271">
        <f t="shared" si="33"/>
        <v>0</v>
      </c>
      <c r="BT46" s="219">
        <f t="shared" si="33"/>
        <v>16</v>
      </c>
      <c r="BU46" s="221">
        <f t="shared" si="33"/>
        <v>0</v>
      </c>
      <c r="BV46" s="221">
        <f t="shared" si="33"/>
        <v>175</v>
      </c>
      <c r="BW46" s="221">
        <f t="shared" si="33"/>
        <v>0</v>
      </c>
      <c r="BX46" s="221">
        <f t="shared" si="33"/>
        <v>225</v>
      </c>
      <c r="BY46" s="221">
        <f t="shared" si="33"/>
        <v>0</v>
      </c>
      <c r="BZ46" s="221">
        <f t="shared" si="33"/>
        <v>0</v>
      </c>
      <c r="CA46" s="221">
        <f t="shared" si="33"/>
        <v>0</v>
      </c>
      <c r="CB46" s="221">
        <f t="shared" si="33"/>
        <v>0</v>
      </c>
      <c r="CC46" s="221">
        <f t="shared" si="33"/>
        <v>0</v>
      </c>
      <c r="CD46" s="221">
        <f t="shared" si="33"/>
        <v>0</v>
      </c>
      <c r="CE46" s="269">
        <f t="shared" si="33"/>
        <v>0</v>
      </c>
      <c r="CF46" s="271">
        <f t="shared" si="33"/>
        <v>0</v>
      </c>
      <c r="CG46" s="219">
        <f t="shared" si="33"/>
        <v>22</v>
      </c>
      <c r="CH46" s="221">
        <f t="shared" si="33"/>
        <v>0</v>
      </c>
      <c r="CI46" s="221">
        <f t="shared" si="33"/>
        <v>355</v>
      </c>
      <c r="CJ46" s="221">
        <f t="shared" si="33"/>
        <v>0</v>
      </c>
      <c r="CK46" s="221">
        <f t="shared" si="33"/>
        <v>195</v>
      </c>
      <c r="CL46" s="269">
        <f t="shared" si="33"/>
        <v>0</v>
      </c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6"/>
      <c r="ES46" s="16"/>
    </row>
    <row r="47" spans="1:149" ht="15" customHeight="1">
      <c r="A47" s="629" t="s">
        <v>182</v>
      </c>
      <c r="B47" s="414" t="s">
        <v>127</v>
      </c>
      <c r="C47" s="224" t="s">
        <v>183</v>
      </c>
      <c r="D47" s="179">
        <f>SUM(W47,X47,AJ47,AK47,AW47,AX47,AY47,BJ47,BK47,BL47,BW47,BX47,BY47,CJ47,CK47,CL47)</f>
        <v>90</v>
      </c>
      <c r="E47" s="174">
        <f t="shared" si="7"/>
        <v>60</v>
      </c>
      <c r="F47" s="175">
        <f t="shared" si="8"/>
        <v>0</v>
      </c>
      <c r="G47" s="175">
        <f t="shared" si="3"/>
        <v>0</v>
      </c>
      <c r="H47" s="176">
        <f t="shared" si="4"/>
        <v>90</v>
      </c>
      <c r="I47" s="176"/>
      <c r="J47" s="176"/>
      <c r="K47" s="176"/>
      <c r="L47" s="176"/>
      <c r="M47" s="176"/>
      <c r="N47" s="176">
        <f t="shared" si="5"/>
        <v>0</v>
      </c>
      <c r="O47" s="176"/>
      <c r="P47" s="311">
        <f>ROUND(D47/((D47+E47)/R47),1)</f>
        <v>3.6</v>
      </c>
      <c r="Q47" s="311">
        <f>R47-P47</f>
        <v>2.4</v>
      </c>
      <c r="R47" s="177">
        <f t="shared" si="6"/>
        <v>6</v>
      </c>
      <c r="S47" s="333" t="s">
        <v>126</v>
      </c>
      <c r="T47" s="350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84"/>
      <c r="AF47" s="275"/>
      <c r="AG47" s="350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84"/>
      <c r="AS47" s="351"/>
      <c r="AT47" s="273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272"/>
      <c r="BG47" s="274">
        <v>2</v>
      </c>
      <c r="BH47" s="176"/>
      <c r="BI47" s="175">
        <v>20</v>
      </c>
      <c r="BJ47" s="180"/>
      <c r="BK47" s="180"/>
      <c r="BL47" s="176">
        <v>30</v>
      </c>
      <c r="BM47" s="176"/>
      <c r="BN47" s="176"/>
      <c r="BO47" s="176"/>
      <c r="BP47" s="176"/>
      <c r="BQ47" s="176"/>
      <c r="BR47" s="272"/>
      <c r="BS47" s="275"/>
      <c r="BT47" s="274">
        <v>2</v>
      </c>
      <c r="BU47" s="180"/>
      <c r="BV47" s="175">
        <v>20</v>
      </c>
      <c r="BW47" s="180"/>
      <c r="BX47" s="180"/>
      <c r="BY47" s="176">
        <v>30</v>
      </c>
      <c r="BZ47" s="180"/>
      <c r="CA47" s="180"/>
      <c r="CB47" s="180"/>
      <c r="CC47" s="180"/>
      <c r="CD47" s="180"/>
      <c r="CE47" s="272"/>
      <c r="CF47" s="275"/>
      <c r="CG47" s="182">
        <v>2</v>
      </c>
      <c r="CH47" s="178"/>
      <c r="CI47" s="332">
        <v>20</v>
      </c>
      <c r="CJ47" s="178"/>
      <c r="CK47" s="178"/>
      <c r="CL47" s="509">
        <v>30</v>
      </c>
      <c r="CM47" s="41"/>
      <c r="CN47" s="7"/>
      <c r="CO47" s="7"/>
      <c r="CP47" s="7"/>
      <c r="CQ47" s="7"/>
      <c r="CR47" s="8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</row>
    <row r="48" spans="1:149" ht="17.25" customHeight="1">
      <c r="A48" s="630"/>
      <c r="B48" s="413" t="s">
        <v>130</v>
      </c>
      <c r="C48" s="236" t="s">
        <v>128</v>
      </c>
      <c r="D48" s="179">
        <f t="shared" ref="D48:D54" si="34">SUM(W48,X48,AJ48,AK48,AW48,AX48,AY48,BJ48,BK48,BL48,BW48,BX48,BY48,CJ48,CK48,CL48)</f>
        <v>90</v>
      </c>
      <c r="E48" s="174">
        <f t="shared" si="7"/>
        <v>60</v>
      </c>
      <c r="F48" s="175">
        <f t="shared" si="8"/>
        <v>0</v>
      </c>
      <c r="G48" s="175">
        <f t="shared" si="3"/>
        <v>0</v>
      </c>
      <c r="H48" s="176">
        <f t="shared" si="4"/>
        <v>90</v>
      </c>
      <c r="I48" s="181"/>
      <c r="J48" s="181"/>
      <c r="K48" s="181"/>
      <c r="L48" s="181"/>
      <c r="M48" s="181"/>
      <c r="N48" s="176">
        <f t="shared" si="5"/>
        <v>0</v>
      </c>
      <c r="O48" s="181"/>
      <c r="P48" s="311">
        <f t="shared" ref="P48:P57" si="35">ROUND(D48/((D48+E48)/R48),1)</f>
        <v>3.6</v>
      </c>
      <c r="Q48" s="311">
        <f t="shared" ref="Q48:Q57" si="36">R48-P48</f>
        <v>2.4</v>
      </c>
      <c r="R48" s="177">
        <f t="shared" si="6"/>
        <v>6</v>
      </c>
      <c r="S48" s="334" t="s">
        <v>129</v>
      </c>
      <c r="T48" s="241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40"/>
      <c r="AF48" s="185"/>
      <c r="AG48" s="241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40"/>
      <c r="AS48" s="338"/>
      <c r="AT48" s="242">
        <v>3</v>
      </c>
      <c r="AU48" s="239"/>
      <c r="AV48" s="202">
        <v>30</v>
      </c>
      <c r="AW48" s="239"/>
      <c r="AX48" s="239"/>
      <c r="AY48" s="181">
        <v>45</v>
      </c>
      <c r="AZ48" s="181"/>
      <c r="BA48" s="181"/>
      <c r="BB48" s="181"/>
      <c r="BC48" s="181"/>
      <c r="BD48" s="181"/>
      <c r="BE48" s="417"/>
      <c r="BF48" s="240"/>
      <c r="BG48" s="242">
        <v>2</v>
      </c>
      <c r="BH48" s="181"/>
      <c r="BI48" s="202">
        <v>20</v>
      </c>
      <c r="BJ48" s="239"/>
      <c r="BK48" s="239"/>
      <c r="BL48" s="181">
        <v>30</v>
      </c>
      <c r="BM48" s="181"/>
      <c r="BN48" s="181"/>
      <c r="BO48" s="181"/>
      <c r="BP48" s="181"/>
      <c r="BQ48" s="181"/>
      <c r="BR48" s="240"/>
      <c r="BS48" s="185"/>
      <c r="BT48" s="242">
        <v>1</v>
      </c>
      <c r="BU48" s="239"/>
      <c r="BV48" s="202">
        <v>10</v>
      </c>
      <c r="BW48" s="239"/>
      <c r="BX48" s="239"/>
      <c r="BY48" s="181">
        <v>15</v>
      </c>
      <c r="BZ48" s="239"/>
      <c r="CA48" s="239"/>
      <c r="CB48" s="239"/>
      <c r="CC48" s="239"/>
      <c r="CD48" s="239"/>
      <c r="CE48" s="240"/>
      <c r="CF48" s="185"/>
      <c r="CG48" s="241"/>
      <c r="CH48" s="239"/>
      <c r="CI48" s="239"/>
      <c r="CJ48" s="239"/>
      <c r="CK48" s="239"/>
      <c r="CL48" s="240"/>
      <c r="CM48" s="57"/>
      <c r="CN48" s="20"/>
      <c r="CO48" s="20"/>
      <c r="CP48" s="20"/>
      <c r="CQ48" s="20"/>
      <c r="CR48" s="8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</row>
    <row r="49" spans="1:152" ht="35.25" customHeight="1">
      <c r="A49" s="630"/>
      <c r="B49" s="413" t="s">
        <v>132</v>
      </c>
      <c r="C49" s="236" t="s">
        <v>131</v>
      </c>
      <c r="D49" s="179">
        <f t="shared" si="34"/>
        <v>75</v>
      </c>
      <c r="E49" s="174">
        <f t="shared" si="7"/>
        <v>50</v>
      </c>
      <c r="F49" s="175">
        <f t="shared" si="8"/>
        <v>0</v>
      </c>
      <c r="G49" s="175">
        <f t="shared" si="3"/>
        <v>0</v>
      </c>
      <c r="H49" s="176">
        <f t="shared" si="4"/>
        <v>75</v>
      </c>
      <c r="I49" s="181"/>
      <c r="J49" s="181"/>
      <c r="K49" s="181"/>
      <c r="L49" s="181"/>
      <c r="M49" s="181"/>
      <c r="N49" s="176">
        <f t="shared" si="5"/>
        <v>0</v>
      </c>
      <c r="O49" s="181"/>
      <c r="P49" s="311">
        <f t="shared" si="35"/>
        <v>3</v>
      </c>
      <c r="Q49" s="311">
        <f t="shared" si="36"/>
        <v>2</v>
      </c>
      <c r="R49" s="177">
        <f t="shared" si="6"/>
        <v>5</v>
      </c>
      <c r="S49" s="334" t="s">
        <v>71</v>
      </c>
      <c r="T49" s="241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40"/>
      <c r="AF49" s="185"/>
      <c r="AG49" s="241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40"/>
      <c r="AS49" s="338"/>
      <c r="AT49" s="241"/>
      <c r="AU49" s="239"/>
      <c r="AV49" s="239"/>
      <c r="AW49" s="239"/>
      <c r="AX49" s="239"/>
      <c r="AY49" s="239"/>
      <c r="AZ49" s="181"/>
      <c r="BA49" s="181"/>
      <c r="BB49" s="181"/>
      <c r="BC49" s="181"/>
      <c r="BD49" s="181"/>
      <c r="BE49" s="239"/>
      <c r="BF49" s="240"/>
      <c r="BG49" s="242">
        <v>2</v>
      </c>
      <c r="BH49" s="181"/>
      <c r="BI49" s="202">
        <v>20</v>
      </c>
      <c r="BJ49" s="239"/>
      <c r="BK49" s="239"/>
      <c r="BL49" s="181">
        <v>30</v>
      </c>
      <c r="BM49" s="181"/>
      <c r="BN49" s="181"/>
      <c r="BO49" s="181"/>
      <c r="BP49" s="181"/>
      <c r="BQ49" s="181"/>
      <c r="BR49" s="240"/>
      <c r="BS49" s="185"/>
      <c r="BT49" s="242">
        <v>2</v>
      </c>
      <c r="BU49" s="239"/>
      <c r="BV49" s="202">
        <v>20</v>
      </c>
      <c r="BW49" s="239"/>
      <c r="BX49" s="239"/>
      <c r="BY49" s="181">
        <v>30</v>
      </c>
      <c r="BZ49" s="239"/>
      <c r="CA49" s="239"/>
      <c r="CB49" s="239"/>
      <c r="CC49" s="239"/>
      <c r="CD49" s="239"/>
      <c r="CE49" s="240"/>
      <c r="CF49" s="185"/>
      <c r="CG49" s="345">
        <v>1</v>
      </c>
      <c r="CH49" s="202"/>
      <c r="CI49" s="202">
        <v>10</v>
      </c>
      <c r="CJ49" s="239"/>
      <c r="CK49" s="239"/>
      <c r="CL49" s="383">
        <v>15</v>
      </c>
      <c r="CM49" s="57"/>
      <c r="CN49" s="20"/>
      <c r="CO49" s="20"/>
      <c r="CP49" s="20"/>
      <c r="CQ49" s="20"/>
      <c r="CR49" s="8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</row>
    <row r="50" spans="1:152" ht="15" customHeight="1">
      <c r="A50" s="630"/>
      <c r="B50" s="413" t="s">
        <v>134</v>
      </c>
      <c r="C50" s="478" t="s">
        <v>184</v>
      </c>
      <c r="D50" s="179">
        <f>SUM(W50,X50,AJ50,AK50,AW50,AX50,AY50,BJ50,BK50,BL50,BW50,BX50,BY50,CJ50,CK50,CL50)</f>
        <v>15</v>
      </c>
      <c r="E50" s="174">
        <f t="shared" si="7"/>
        <v>10</v>
      </c>
      <c r="F50" s="175">
        <f t="shared" si="8"/>
        <v>0</v>
      </c>
      <c r="G50" s="175">
        <f t="shared" si="3"/>
        <v>15</v>
      </c>
      <c r="H50" s="176">
        <f t="shared" si="4"/>
        <v>0</v>
      </c>
      <c r="I50" s="181"/>
      <c r="J50" s="181"/>
      <c r="K50" s="181"/>
      <c r="L50" s="181"/>
      <c r="M50" s="181"/>
      <c r="N50" s="176">
        <f t="shared" si="5"/>
        <v>0</v>
      </c>
      <c r="O50" s="181"/>
      <c r="P50" s="311">
        <f t="shared" si="35"/>
        <v>0.6</v>
      </c>
      <c r="Q50" s="311">
        <f t="shared" si="36"/>
        <v>0.4</v>
      </c>
      <c r="R50" s="177">
        <f t="shared" si="6"/>
        <v>1</v>
      </c>
      <c r="S50" s="334" t="s">
        <v>71</v>
      </c>
      <c r="T50" s="241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40"/>
      <c r="AF50" s="185"/>
      <c r="AG50" s="241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40"/>
      <c r="AS50" s="338"/>
      <c r="AT50" s="241"/>
      <c r="AU50" s="239"/>
      <c r="AV50" s="239"/>
      <c r="AW50" s="239"/>
      <c r="AX50" s="239"/>
      <c r="AY50" s="239"/>
      <c r="AZ50" s="181"/>
      <c r="BA50" s="181"/>
      <c r="BB50" s="181"/>
      <c r="BC50" s="181"/>
      <c r="BD50" s="181"/>
      <c r="BE50" s="239"/>
      <c r="BF50" s="240"/>
      <c r="BG50" s="241"/>
      <c r="BH50" s="181"/>
      <c r="BI50" s="239"/>
      <c r="BJ50" s="239"/>
      <c r="BK50" s="239"/>
      <c r="BL50" s="239"/>
      <c r="BM50" s="181"/>
      <c r="BN50" s="181"/>
      <c r="BO50" s="181"/>
      <c r="BP50" s="181"/>
      <c r="BQ50" s="181"/>
      <c r="BR50" s="240"/>
      <c r="BS50" s="185"/>
      <c r="BT50" s="241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40"/>
      <c r="CF50" s="185"/>
      <c r="CG50" s="242">
        <v>1</v>
      </c>
      <c r="CH50" s="239"/>
      <c r="CI50" s="181">
        <v>10</v>
      </c>
      <c r="CJ50" s="239"/>
      <c r="CK50" s="202">
        <v>15</v>
      </c>
      <c r="CL50" s="240"/>
      <c r="CM50" s="41"/>
      <c r="CN50" s="7"/>
      <c r="CO50" s="7"/>
      <c r="CP50" s="7"/>
      <c r="CQ50" s="7"/>
      <c r="CR50" s="8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</row>
    <row r="51" spans="1:152" ht="18" customHeight="1">
      <c r="A51" s="630"/>
      <c r="B51" s="413" t="s">
        <v>136</v>
      </c>
      <c r="C51" s="236" t="s">
        <v>135</v>
      </c>
      <c r="D51" s="179">
        <f t="shared" si="34"/>
        <v>30</v>
      </c>
      <c r="E51" s="174">
        <f t="shared" si="7"/>
        <v>20</v>
      </c>
      <c r="F51" s="175">
        <f t="shared" si="8"/>
        <v>0</v>
      </c>
      <c r="G51" s="175">
        <f t="shared" si="3"/>
        <v>0</v>
      </c>
      <c r="H51" s="176">
        <f t="shared" si="4"/>
        <v>30</v>
      </c>
      <c r="I51" s="181"/>
      <c r="J51" s="181"/>
      <c r="K51" s="181"/>
      <c r="L51" s="181"/>
      <c r="M51" s="181"/>
      <c r="N51" s="176">
        <f t="shared" si="5"/>
        <v>0</v>
      </c>
      <c r="O51" s="181"/>
      <c r="P51" s="311">
        <f t="shared" si="35"/>
        <v>1.2</v>
      </c>
      <c r="Q51" s="311">
        <f t="shared" si="36"/>
        <v>0.8</v>
      </c>
      <c r="R51" s="177">
        <f t="shared" si="6"/>
        <v>2</v>
      </c>
      <c r="S51" s="334" t="s">
        <v>71</v>
      </c>
      <c r="T51" s="241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40"/>
      <c r="AF51" s="185"/>
      <c r="AG51" s="241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40"/>
      <c r="AS51" s="338"/>
      <c r="AT51" s="241"/>
      <c r="AU51" s="239"/>
      <c r="AV51" s="239"/>
      <c r="AW51" s="239"/>
      <c r="AX51" s="239"/>
      <c r="AY51" s="239"/>
      <c r="AZ51" s="181"/>
      <c r="BA51" s="181"/>
      <c r="BB51" s="181"/>
      <c r="BC51" s="181"/>
      <c r="BD51" s="181"/>
      <c r="BE51" s="239"/>
      <c r="BF51" s="240"/>
      <c r="BG51" s="241"/>
      <c r="BH51" s="181"/>
      <c r="BI51" s="239"/>
      <c r="BJ51" s="239"/>
      <c r="BK51" s="239"/>
      <c r="BL51" s="239"/>
      <c r="BM51" s="181"/>
      <c r="BN51" s="181"/>
      <c r="BO51" s="181"/>
      <c r="BP51" s="181"/>
      <c r="BQ51" s="181"/>
      <c r="BR51" s="240"/>
      <c r="BS51" s="185"/>
      <c r="BT51" s="242">
        <v>2</v>
      </c>
      <c r="BU51" s="239"/>
      <c r="BV51" s="181">
        <v>20</v>
      </c>
      <c r="BW51" s="239"/>
      <c r="BX51" s="239"/>
      <c r="BY51" s="181">
        <v>30</v>
      </c>
      <c r="BZ51" s="239"/>
      <c r="CA51" s="239"/>
      <c r="CB51" s="239"/>
      <c r="CC51" s="239"/>
      <c r="CD51" s="239"/>
      <c r="CE51" s="240"/>
      <c r="CF51" s="185"/>
      <c r="CG51" s="241"/>
      <c r="CH51" s="239"/>
      <c r="CI51" s="239"/>
      <c r="CJ51" s="239"/>
      <c r="CK51" s="239"/>
      <c r="CL51" s="240"/>
      <c r="CM51" s="57"/>
      <c r="CN51" s="20"/>
      <c r="CO51" s="20"/>
      <c r="CP51" s="20"/>
      <c r="CQ51" s="20"/>
      <c r="CR51" s="8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</row>
    <row r="52" spans="1:152" ht="17.25" customHeight="1">
      <c r="A52" s="630"/>
      <c r="B52" s="413" t="s">
        <v>138</v>
      </c>
      <c r="C52" s="236" t="s">
        <v>149</v>
      </c>
      <c r="D52" s="179">
        <f t="shared" si="34"/>
        <v>30</v>
      </c>
      <c r="E52" s="174">
        <f t="shared" si="7"/>
        <v>20</v>
      </c>
      <c r="F52" s="175">
        <f t="shared" si="8"/>
        <v>0</v>
      </c>
      <c r="G52" s="175">
        <f t="shared" si="3"/>
        <v>0</v>
      </c>
      <c r="H52" s="176">
        <f t="shared" si="4"/>
        <v>30</v>
      </c>
      <c r="I52" s="181"/>
      <c r="J52" s="181"/>
      <c r="K52" s="181"/>
      <c r="L52" s="181"/>
      <c r="M52" s="181"/>
      <c r="N52" s="176">
        <f t="shared" si="5"/>
        <v>0</v>
      </c>
      <c r="O52" s="181"/>
      <c r="P52" s="311">
        <f t="shared" si="35"/>
        <v>1.2</v>
      </c>
      <c r="Q52" s="311">
        <f t="shared" si="36"/>
        <v>0.8</v>
      </c>
      <c r="R52" s="177">
        <f t="shared" si="6"/>
        <v>2</v>
      </c>
      <c r="S52" s="334" t="s">
        <v>71</v>
      </c>
      <c r="T52" s="241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40"/>
      <c r="AF52" s="185"/>
      <c r="AG52" s="241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40"/>
      <c r="AS52" s="338"/>
      <c r="AT52" s="241"/>
      <c r="AU52" s="239"/>
      <c r="AV52" s="239"/>
      <c r="AW52" s="239"/>
      <c r="AX52" s="239"/>
      <c r="AY52" s="239"/>
      <c r="AZ52" s="181"/>
      <c r="BA52" s="181"/>
      <c r="BB52" s="181"/>
      <c r="BC52" s="181"/>
      <c r="BD52" s="181"/>
      <c r="BE52" s="239"/>
      <c r="BF52" s="240"/>
      <c r="BG52" s="241"/>
      <c r="BH52" s="181"/>
      <c r="BI52" s="239"/>
      <c r="BJ52" s="239"/>
      <c r="BK52" s="239"/>
      <c r="BL52" s="239"/>
      <c r="BM52" s="181"/>
      <c r="BN52" s="181"/>
      <c r="BO52" s="181"/>
      <c r="BP52" s="181"/>
      <c r="BQ52" s="181"/>
      <c r="BR52" s="240"/>
      <c r="BS52" s="185"/>
      <c r="BT52" s="242">
        <v>1</v>
      </c>
      <c r="BU52" s="239"/>
      <c r="BV52" s="181">
        <v>10</v>
      </c>
      <c r="BW52" s="239"/>
      <c r="BX52" s="239"/>
      <c r="BY52" s="181">
        <v>15</v>
      </c>
      <c r="BZ52" s="239"/>
      <c r="CA52" s="239"/>
      <c r="CB52" s="239"/>
      <c r="CC52" s="239"/>
      <c r="CD52" s="239"/>
      <c r="CE52" s="240"/>
      <c r="CF52" s="185"/>
      <c r="CG52" s="345">
        <v>1</v>
      </c>
      <c r="CH52" s="202"/>
      <c r="CI52" s="202">
        <v>10</v>
      </c>
      <c r="CJ52" s="239"/>
      <c r="CK52" s="239"/>
      <c r="CL52" s="383">
        <v>15</v>
      </c>
      <c r="CM52" s="57"/>
      <c r="CN52" s="20"/>
      <c r="CO52" s="20"/>
      <c r="CP52" s="20"/>
      <c r="CQ52" s="20"/>
      <c r="CR52" s="8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</row>
    <row r="53" spans="1:152" ht="18" customHeight="1">
      <c r="A53" s="630"/>
      <c r="B53" s="413" t="s">
        <v>140</v>
      </c>
      <c r="C53" s="479" t="s">
        <v>139</v>
      </c>
      <c r="D53" s="179">
        <f t="shared" si="34"/>
        <v>15</v>
      </c>
      <c r="E53" s="174">
        <f t="shared" si="7"/>
        <v>10</v>
      </c>
      <c r="F53" s="175">
        <f t="shared" si="8"/>
        <v>0</v>
      </c>
      <c r="G53" s="175">
        <f t="shared" si="3"/>
        <v>0</v>
      </c>
      <c r="H53" s="176">
        <f t="shared" si="4"/>
        <v>15</v>
      </c>
      <c r="I53" s="181"/>
      <c r="J53" s="181"/>
      <c r="K53" s="181"/>
      <c r="L53" s="181"/>
      <c r="M53" s="181"/>
      <c r="N53" s="176">
        <f t="shared" si="5"/>
        <v>0</v>
      </c>
      <c r="O53" s="181"/>
      <c r="P53" s="311">
        <f t="shared" si="35"/>
        <v>0.6</v>
      </c>
      <c r="Q53" s="311">
        <f t="shared" si="36"/>
        <v>0.4</v>
      </c>
      <c r="R53" s="177">
        <f t="shared" si="6"/>
        <v>1</v>
      </c>
      <c r="S53" s="334" t="s">
        <v>71</v>
      </c>
      <c r="T53" s="241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40"/>
      <c r="AF53" s="185"/>
      <c r="AG53" s="241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40"/>
      <c r="AS53" s="338"/>
      <c r="AT53" s="241"/>
      <c r="AU53" s="239"/>
      <c r="AV53" s="239"/>
      <c r="AW53" s="239"/>
      <c r="AX53" s="239"/>
      <c r="AY53" s="239"/>
      <c r="AZ53" s="181"/>
      <c r="BA53" s="181"/>
      <c r="BB53" s="181"/>
      <c r="BC53" s="181"/>
      <c r="BD53" s="181"/>
      <c r="BE53" s="239"/>
      <c r="BF53" s="240"/>
      <c r="BG53" s="241"/>
      <c r="BH53" s="181"/>
      <c r="BI53" s="239"/>
      <c r="BJ53" s="239"/>
      <c r="BK53" s="239"/>
      <c r="BL53" s="239"/>
      <c r="BM53" s="181"/>
      <c r="BN53" s="181"/>
      <c r="BO53" s="181"/>
      <c r="BP53" s="181"/>
      <c r="BQ53" s="181"/>
      <c r="BR53" s="240"/>
      <c r="BS53" s="185"/>
      <c r="BT53" s="242">
        <v>1</v>
      </c>
      <c r="BU53" s="239"/>
      <c r="BV53" s="181">
        <v>10</v>
      </c>
      <c r="BW53" s="239"/>
      <c r="BX53" s="239"/>
      <c r="BY53" s="181">
        <v>15</v>
      </c>
      <c r="BZ53" s="239"/>
      <c r="CA53" s="239"/>
      <c r="CB53" s="239"/>
      <c r="CC53" s="239"/>
      <c r="CD53" s="239"/>
      <c r="CE53" s="240"/>
      <c r="CF53" s="185"/>
      <c r="CG53" s="241"/>
      <c r="CH53" s="239"/>
      <c r="CI53" s="239"/>
      <c r="CJ53" s="239"/>
      <c r="CK53" s="239"/>
      <c r="CL53" s="240"/>
      <c r="CM53" s="57"/>
      <c r="CN53" s="20"/>
      <c r="CO53" s="20"/>
      <c r="CP53" s="20"/>
      <c r="CQ53" s="20"/>
      <c r="CR53" s="8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</row>
    <row r="54" spans="1:152" ht="18" customHeight="1">
      <c r="A54" s="630"/>
      <c r="B54" s="465" t="s">
        <v>142</v>
      </c>
      <c r="C54" s="473" t="s">
        <v>152</v>
      </c>
      <c r="D54" s="179">
        <f t="shared" si="34"/>
        <v>0</v>
      </c>
      <c r="E54" s="174">
        <f t="shared" si="7"/>
        <v>56</v>
      </c>
      <c r="F54" s="175">
        <f t="shared" si="8"/>
        <v>0</v>
      </c>
      <c r="G54" s="175">
        <f t="shared" si="3"/>
        <v>0</v>
      </c>
      <c r="H54" s="176">
        <f t="shared" si="4"/>
        <v>0</v>
      </c>
      <c r="I54" s="211"/>
      <c r="J54" s="211"/>
      <c r="K54" s="211"/>
      <c r="L54" s="211"/>
      <c r="M54" s="211"/>
      <c r="N54" s="176">
        <f t="shared" si="5"/>
        <v>144</v>
      </c>
      <c r="O54" s="211"/>
      <c r="P54" s="311">
        <f t="shared" si="35"/>
        <v>0</v>
      </c>
      <c r="Q54" s="311">
        <f t="shared" si="36"/>
        <v>8</v>
      </c>
      <c r="R54" s="177">
        <f t="shared" si="6"/>
        <v>8</v>
      </c>
      <c r="S54" s="334" t="s">
        <v>71</v>
      </c>
      <c r="T54" s="34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8"/>
      <c r="AF54" s="278"/>
      <c r="AG54" s="34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8"/>
      <c r="AS54" s="343"/>
      <c r="AT54" s="476">
        <v>8</v>
      </c>
      <c r="AU54" s="244"/>
      <c r="AV54" s="244">
        <v>56</v>
      </c>
      <c r="AW54" s="257"/>
      <c r="AX54" s="257"/>
      <c r="AY54" s="257"/>
      <c r="AZ54" s="211"/>
      <c r="BA54" s="211"/>
      <c r="BB54" s="211"/>
      <c r="BC54" s="211"/>
      <c r="BD54" s="211"/>
      <c r="BE54" s="244">
        <v>144</v>
      </c>
      <c r="BF54" s="258"/>
      <c r="BG54" s="347"/>
      <c r="BH54" s="211"/>
      <c r="BI54" s="257"/>
      <c r="BJ54" s="257"/>
      <c r="BK54" s="257"/>
      <c r="BL54" s="257"/>
      <c r="BM54" s="211"/>
      <c r="BN54" s="211"/>
      <c r="BO54" s="211"/>
      <c r="BP54" s="211"/>
      <c r="BQ54" s="211"/>
      <c r="BR54" s="258"/>
      <c r="BS54" s="278"/>
      <c r="BT54" s="34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8"/>
      <c r="CF54" s="278"/>
      <c r="CG54" s="347"/>
      <c r="CH54" s="257"/>
      <c r="CI54" s="257"/>
      <c r="CJ54" s="257"/>
      <c r="CK54" s="257"/>
      <c r="CL54" s="258"/>
      <c r="CM54" s="57"/>
      <c r="CN54" s="20"/>
      <c r="CO54" s="20"/>
      <c r="CP54" s="20"/>
      <c r="CQ54" s="20"/>
      <c r="CR54" s="8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</row>
    <row r="55" spans="1:152" ht="15" thickBot="1">
      <c r="A55" s="630"/>
      <c r="B55" s="416" t="s">
        <v>185</v>
      </c>
      <c r="C55" s="243" t="s">
        <v>153</v>
      </c>
      <c r="D55" s="179">
        <f>SUM(BE55,BR55,CE55)</f>
        <v>288</v>
      </c>
      <c r="E55" s="385">
        <f t="shared" si="7"/>
        <v>112</v>
      </c>
      <c r="F55" s="367">
        <f t="shared" si="8"/>
        <v>0</v>
      </c>
      <c r="G55" s="367">
        <f t="shared" si="3"/>
        <v>0</v>
      </c>
      <c r="H55" s="386">
        <f t="shared" si="4"/>
        <v>0</v>
      </c>
      <c r="I55" s="386"/>
      <c r="J55" s="386"/>
      <c r="K55" s="386"/>
      <c r="L55" s="386"/>
      <c r="M55" s="386"/>
      <c r="N55" s="386">
        <f t="shared" si="5"/>
        <v>288</v>
      </c>
      <c r="O55" s="211"/>
      <c r="P55" s="311">
        <f t="shared" si="35"/>
        <v>11.5</v>
      </c>
      <c r="Q55" s="311">
        <f t="shared" si="36"/>
        <v>4.5</v>
      </c>
      <c r="R55" s="388">
        <f t="shared" si="6"/>
        <v>16</v>
      </c>
      <c r="S55" s="335" t="s">
        <v>186</v>
      </c>
      <c r="T55" s="34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8"/>
      <c r="AF55" s="278"/>
      <c r="AG55" s="34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8"/>
      <c r="AS55" s="343"/>
      <c r="AT55" s="347"/>
      <c r="AU55" s="257"/>
      <c r="AV55" s="257"/>
      <c r="AW55" s="257"/>
      <c r="AX55" s="257"/>
      <c r="AY55" s="257"/>
      <c r="AZ55" s="211"/>
      <c r="BA55" s="211"/>
      <c r="BB55" s="211"/>
      <c r="BC55" s="211"/>
      <c r="BD55" s="211"/>
      <c r="BE55" s="257"/>
      <c r="BF55" s="258"/>
      <c r="BG55" s="276">
        <v>8</v>
      </c>
      <c r="BH55" s="211"/>
      <c r="BI55" s="211">
        <v>56</v>
      </c>
      <c r="BJ55" s="257"/>
      <c r="BK55" s="257"/>
      <c r="BL55" s="257"/>
      <c r="BM55" s="211"/>
      <c r="BN55" s="211"/>
      <c r="BO55" s="211"/>
      <c r="BP55" s="211"/>
      <c r="BQ55" s="211"/>
      <c r="BR55" s="277">
        <v>144</v>
      </c>
      <c r="BS55" s="278"/>
      <c r="BT55" s="276">
        <v>8</v>
      </c>
      <c r="BU55" s="257"/>
      <c r="BV55" s="211">
        <v>56</v>
      </c>
      <c r="BW55" s="257"/>
      <c r="BX55" s="257"/>
      <c r="BY55" s="257"/>
      <c r="BZ55" s="257"/>
      <c r="CA55" s="257"/>
      <c r="CB55" s="257"/>
      <c r="CC55" s="257"/>
      <c r="CD55" s="257"/>
      <c r="CE55" s="277">
        <v>144</v>
      </c>
      <c r="CF55" s="278"/>
      <c r="CG55" s="510"/>
      <c r="CH55" s="511"/>
      <c r="CI55" s="511"/>
      <c r="CJ55" s="511"/>
      <c r="CK55" s="511"/>
      <c r="CL55" s="512"/>
      <c r="CM55" s="57"/>
      <c r="CN55" s="20"/>
      <c r="CO55" s="20"/>
      <c r="CP55" s="20"/>
      <c r="CQ55" s="20"/>
      <c r="CR55" s="8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</row>
    <row r="56" spans="1:152" s="17" customFormat="1" ht="15" thickBot="1">
      <c r="A56" s="630"/>
      <c r="B56" s="636"/>
      <c r="C56" s="279" t="s">
        <v>65</v>
      </c>
      <c r="D56" s="260">
        <f t="shared" ref="D56:R56" si="37">SUM(D47:D55)</f>
        <v>633</v>
      </c>
      <c r="E56" s="262">
        <f t="shared" si="37"/>
        <v>398</v>
      </c>
      <c r="F56" s="262">
        <f t="shared" si="37"/>
        <v>0</v>
      </c>
      <c r="G56" s="262">
        <f t="shared" si="37"/>
        <v>15</v>
      </c>
      <c r="H56" s="262">
        <f t="shared" si="37"/>
        <v>330</v>
      </c>
      <c r="I56" s="262">
        <f t="shared" si="37"/>
        <v>0</v>
      </c>
      <c r="J56" s="262">
        <f t="shared" si="37"/>
        <v>0</v>
      </c>
      <c r="K56" s="262">
        <f t="shared" si="37"/>
        <v>0</v>
      </c>
      <c r="L56" s="262">
        <f t="shared" si="37"/>
        <v>0</v>
      </c>
      <c r="M56" s="262">
        <f t="shared" si="37"/>
        <v>0</v>
      </c>
      <c r="N56" s="262">
        <f t="shared" si="37"/>
        <v>432</v>
      </c>
      <c r="O56" s="262">
        <f t="shared" si="37"/>
        <v>0</v>
      </c>
      <c r="P56" s="312">
        <f t="shared" si="35"/>
        <v>28.9</v>
      </c>
      <c r="Q56" s="312">
        <f t="shared" si="36"/>
        <v>18.100000000000001</v>
      </c>
      <c r="R56" s="261">
        <f t="shared" si="37"/>
        <v>47</v>
      </c>
      <c r="S56" s="346">
        <v>2</v>
      </c>
      <c r="T56" s="265">
        <f t="shared" ref="T56:AY56" si="38">SUM(T47:T55)</f>
        <v>0</v>
      </c>
      <c r="U56" s="263">
        <f t="shared" si="38"/>
        <v>0</v>
      </c>
      <c r="V56" s="263">
        <f t="shared" si="38"/>
        <v>0</v>
      </c>
      <c r="W56" s="263">
        <f t="shared" si="38"/>
        <v>0</v>
      </c>
      <c r="X56" s="263">
        <f t="shared" si="38"/>
        <v>0</v>
      </c>
      <c r="Y56" s="263">
        <f t="shared" si="38"/>
        <v>0</v>
      </c>
      <c r="Z56" s="263">
        <f t="shared" si="38"/>
        <v>0</v>
      </c>
      <c r="AA56" s="263">
        <f t="shared" si="38"/>
        <v>0</v>
      </c>
      <c r="AB56" s="263">
        <f t="shared" si="38"/>
        <v>0</v>
      </c>
      <c r="AC56" s="263">
        <f t="shared" si="38"/>
        <v>0</v>
      </c>
      <c r="AD56" s="263">
        <f t="shared" si="38"/>
        <v>0</v>
      </c>
      <c r="AE56" s="264">
        <f t="shared" si="38"/>
        <v>0</v>
      </c>
      <c r="AF56" s="352">
        <f t="shared" si="38"/>
        <v>0</v>
      </c>
      <c r="AG56" s="265">
        <f t="shared" si="38"/>
        <v>0</v>
      </c>
      <c r="AH56" s="263">
        <f t="shared" si="38"/>
        <v>0</v>
      </c>
      <c r="AI56" s="263">
        <f t="shared" si="38"/>
        <v>0</v>
      </c>
      <c r="AJ56" s="263">
        <f t="shared" si="38"/>
        <v>0</v>
      </c>
      <c r="AK56" s="263">
        <f t="shared" si="38"/>
        <v>0</v>
      </c>
      <c r="AL56" s="263">
        <f t="shared" si="38"/>
        <v>0</v>
      </c>
      <c r="AM56" s="263">
        <f t="shared" si="38"/>
        <v>0</v>
      </c>
      <c r="AN56" s="263">
        <f t="shared" si="38"/>
        <v>0</v>
      </c>
      <c r="AO56" s="263">
        <f t="shared" si="38"/>
        <v>0</v>
      </c>
      <c r="AP56" s="263">
        <f t="shared" si="38"/>
        <v>0</v>
      </c>
      <c r="AQ56" s="263">
        <f t="shared" si="38"/>
        <v>0</v>
      </c>
      <c r="AR56" s="264">
        <f t="shared" si="38"/>
        <v>0</v>
      </c>
      <c r="AS56" s="352">
        <f t="shared" si="38"/>
        <v>0</v>
      </c>
      <c r="AT56" s="260">
        <f t="shared" si="38"/>
        <v>11</v>
      </c>
      <c r="AU56" s="262">
        <f t="shared" si="38"/>
        <v>0</v>
      </c>
      <c r="AV56" s="262">
        <f t="shared" si="38"/>
        <v>86</v>
      </c>
      <c r="AW56" s="262">
        <f t="shared" si="38"/>
        <v>0</v>
      </c>
      <c r="AX56" s="262">
        <f t="shared" si="38"/>
        <v>0</v>
      </c>
      <c r="AY56" s="262">
        <f t="shared" si="38"/>
        <v>45</v>
      </c>
      <c r="AZ56" s="262">
        <f t="shared" ref="AZ56:CE56" si="39">SUM(AZ47:AZ55)</f>
        <v>0</v>
      </c>
      <c r="BA56" s="262">
        <f t="shared" si="39"/>
        <v>0</v>
      </c>
      <c r="BB56" s="262">
        <f t="shared" si="39"/>
        <v>0</v>
      </c>
      <c r="BC56" s="262">
        <f t="shared" si="39"/>
        <v>0</v>
      </c>
      <c r="BD56" s="262">
        <f t="shared" si="39"/>
        <v>0</v>
      </c>
      <c r="BE56" s="266">
        <f t="shared" si="39"/>
        <v>144</v>
      </c>
      <c r="BF56" s="280">
        <f t="shared" si="39"/>
        <v>0</v>
      </c>
      <c r="BG56" s="262">
        <f t="shared" si="39"/>
        <v>14</v>
      </c>
      <c r="BH56" s="262">
        <f t="shared" si="39"/>
        <v>0</v>
      </c>
      <c r="BI56" s="262">
        <f t="shared" si="39"/>
        <v>116</v>
      </c>
      <c r="BJ56" s="262">
        <f t="shared" si="39"/>
        <v>0</v>
      </c>
      <c r="BK56" s="262">
        <f t="shared" si="39"/>
        <v>0</v>
      </c>
      <c r="BL56" s="262">
        <f t="shared" si="39"/>
        <v>90</v>
      </c>
      <c r="BM56" s="262">
        <f t="shared" si="39"/>
        <v>0</v>
      </c>
      <c r="BN56" s="262">
        <f t="shared" si="39"/>
        <v>0</v>
      </c>
      <c r="BO56" s="262">
        <f t="shared" si="39"/>
        <v>0</v>
      </c>
      <c r="BP56" s="262">
        <f t="shared" si="39"/>
        <v>0</v>
      </c>
      <c r="BQ56" s="262">
        <f t="shared" si="39"/>
        <v>0</v>
      </c>
      <c r="BR56" s="262">
        <f t="shared" si="39"/>
        <v>144</v>
      </c>
      <c r="BS56" s="261">
        <f t="shared" si="39"/>
        <v>0</v>
      </c>
      <c r="BT56" s="260">
        <f t="shared" si="39"/>
        <v>17</v>
      </c>
      <c r="BU56" s="262">
        <f t="shared" si="39"/>
        <v>0</v>
      </c>
      <c r="BV56" s="262">
        <f t="shared" si="39"/>
        <v>146</v>
      </c>
      <c r="BW56" s="262">
        <f t="shared" si="39"/>
        <v>0</v>
      </c>
      <c r="BX56" s="262">
        <f t="shared" si="39"/>
        <v>0</v>
      </c>
      <c r="BY56" s="262">
        <f t="shared" si="39"/>
        <v>135</v>
      </c>
      <c r="BZ56" s="262">
        <f t="shared" si="39"/>
        <v>0</v>
      </c>
      <c r="CA56" s="262">
        <f t="shared" si="39"/>
        <v>0</v>
      </c>
      <c r="CB56" s="262">
        <f t="shared" si="39"/>
        <v>0</v>
      </c>
      <c r="CC56" s="262">
        <f t="shared" si="39"/>
        <v>0</v>
      </c>
      <c r="CD56" s="262">
        <f t="shared" si="39"/>
        <v>0</v>
      </c>
      <c r="CE56" s="266">
        <f t="shared" si="39"/>
        <v>144</v>
      </c>
      <c r="CF56" s="280">
        <f t="shared" ref="CF56:DK56" si="40">SUM(CF47:CF55)</f>
        <v>0</v>
      </c>
      <c r="CG56" s="262">
        <f t="shared" si="40"/>
        <v>5</v>
      </c>
      <c r="CH56" s="262">
        <f t="shared" si="40"/>
        <v>0</v>
      </c>
      <c r="CI56" s="262">
        <f t="shared" si="40"/>
        <v>50</v>
      </c>
      <c r="CJ56" s="262">
        <f t="shared" si="40"/>
        <v>0</v>
      </c>
      <c r="CK56" s="262">
        <f t="shared" si="40"/>
        <v>15</v>
      </c>
      <c r="CL56" s="266">
        <f t="shared" si="40"/>
        <v>60</v>
      </c>
      <c r="CM56" s="50">
        <f t="shared" si="40"/>
        <v>0</v>
      </c>
      <c r="CN56" s="42">
        <f t="shared" si="40"/>
        <v>0</v>
      </c>
      <c r="CO56" s="42">
        <f t="shared" si="40"/>
        <v>0</v>
      </c>
      <c r="CP56" s="42">
        <f t="shared" si="40"/>
        <v>0</v>
      </c>
      <c r="CQ56" s="42">
        <f t="shared" si="40"/>
        <v>0</v>
      </c>
      <c r="CR56" s="42">
        <f t="shared" si="40"/>
        <v>0</v>
      </c>
      <c r="CS56" s="42">
        <f t="shared" si="40"/>
        <v>0</v>
      </c>
      <c r="CT56" s="42">
        <f t="shared" si="40"/>
        <v>0</v>
      </c>
      <c r="CU56" s="42">
        <f t="shared" si="40"/>
        <v>0</v>
      </c>
      <c r="CV56" s="42">
        <f t="shared" si="40"/>
        <v>0</v>
      </c>
      <c r="CW56" s="42">
        <f t="shared" si="40"/>
        <v>0</v>
      </c>
      <c r="CX56" s="42">
        <f t="shared" si="40"/>
        <v>0</v>
      </c>
      <c r="CY56" s="42">
        <f t="shared" si="40"/>
        <v>0</v>
      </c>
      <c r="CZ56" s="42">
        <f t="shared" si="40"/>
        <v>0</v>
      </c>
      <c r="DA56" s="42">
        <f t="shared" si="40"/>
        <v>0</v>
      </c>
      <c r="DB56" s="42">
        <f t="shared" si="40"/>
        <v>0</v>
      </c>
      <c r="DC56" s="42">
        <f t="shared" si="40"/>
        <v>0</v>
      </c>
      <c r="DD56" s="42">
        <f t="shared" si="40"/>
        <v>0</v>
      </c>
      <c r="DE56" s="42">
        <f t="shared" si="40"/>
        <v>0</v>
      </c>
      <c r="DF56" s="42">
        <f t="shared" si="40"/>
        <v>0</v>
      </c>
      <c r="DG56" s="42">
        <f t="shared" si="40"/>
        <v>0</v>
      </c>
      <c r="DH56" s="42">
        <f t="shared" si="40"/>
        <v>0</v>
      </c>
      <c r="DI56" s="42">
        <f t="shared" si="40"/>
        <v>0</v>
      </c>
      <c r="DJ56" s="42">
        <f t="shared" si="40"/>
        <v>0</v>
      </c>
      <c r="DK56" s="42">
        <f t="shared" si="40"/>
        <v>0</v>
      </c>
      <c r="DL56" s="42">
        <f t="shared" ref="DL56:EQ56" si="41">SUM(DL47:DL55)</f>
        <v>0</v>
      </c>
      <c r="DM56" s="42">
        <f t="shared" si="41"/>
        <v>0</v>
      </c>
      <c r="DN56" s="42">
        <f t="shared" si="41"/>
        <v>0</v>
      </c>
      <c r="DO56" s="42">
        <f t="shared" si="41"/>
        <v>0</v>
      </c>
      <c r="DP56" s="42">
        <f t="shared" si="41"/>
        <v>0</v>
      </c>
      <c r="DQ56" s="42">
        <f t="shared" si="41"/>
        <v>0</v>
      </c>
      <c r="DR56" s="42">
        <f t="shared" si="41"/>
        <v>0</v>
      </c>
      <c r="DS56" s="42">
        <f t="shared" si="41"/>
        <v>0</v>
      </c>
      <c r="DT56" s="42">
        <f t="shared" si="41"/>
        <v>0</v>
      </c>
      <c r="DU56" s="42">
        <f t="shared" si="41"/>
        <v>0</v>
      </c>
      <c r="DV56" s="42">
        <f t="shared" si="41"/>
        <v>0</v>
      </c>
      <c r="DW56" s="42">
        <f t="shared" si="41"/>
        <v>0</v>
      </c>
      <c r="DX56" s="42">
        <f t="shared" si="41"/>
        <v>0</v>
      </c>
      <c r="DY56" s="42">
        <f t="shared" si="41"/>
        <v>0</v>
      </c>
      <c r="DZ56" s="42">
        <f t="shared" si="41"/>
        <v>0</v>
      </c>
      <c r="EA56" s="42">
        <f t="shared" si="41"/>
        <v>0</v>
      </c>
      <c r="EB56" s="42">
        <f t="shared" si="41"/>
        <v>0</v>
      </c>
      <c r="EC56" s="42">
        <f t="shared" si="41"/>
        <v>0</v>
      </c>
      <c r="ED56" s="42">
        <f t="shared" si="41"/>
        <v>0</v>
      </c>
      <c r="EE56" s="42">
        <f t="shared" si="41"/>
        <v>0</v>
      </c>
      <c r="EF56" s="42">
        <f t="shared" si="41"/>
        <v>0</v>
      </c>
      <c r="EG56" s="42">
        <f t="shared" si="41"/>
        <v>0</v>
      </c>
      <c r="EH56" s="42">
        <f t="shared" si="41"/>
        <v>0</v>
      </c>
      <c r="EI56" s="42">
        <f t="shared" si="41"/>
        <v>0</v>
      </c>
      <c r="EJ56" s="42">
        <f t="shared" si="41"/>
        <v>0</v>
      </c>
      <c r="EK56" s="42">
        <f t="shared" si="41"/>
        <v>0</v>
      </c>
      <c r="EL56" s="42">
        <f t="shared" si="41"/>
        <v>0</v>
      </c>
      <c r="EM56" s="42">
        <f t="shared" si="41"/>
        <v>0</v>
      </c>
      <c r="EN56" s="42">
        <f t="shared" si="41"/>
        <v>0</v>
      </c>
      <c r="EO56" s="42">
        <f t="shared" si="41"/>
        <v>0</v>
      </c>
      <c r="EP56" s="42">
        <f t="shared" si="41"/>
        <v>0</v>
      </c>
      <c r="EQ56" s="42">
        <f t="shared" si="41"/>
        <v>0</v>
      </c>
      <c r="ER56" s="16"/>
      <c r="ES56" s="16"/>
      <c r="ET56" s="685">
        <f>SUM(T57+AG57)</f>
        <v>60</v>
      </c>
      <c r="EU56" s="685">
        <f>SUM(AT57+BG57)</f>
        <v>60</v>
      </c>
      <c r="EV56" s="685">
        <f>SUM(BT57+CG57)</f>
        <v>60</v>
      </c>
    </row>
    <row r="57" spans="1:152" s="17" customFormat="1" ht="15" thickBot="1">
      <c r="A57" s="631"/>
      <c r="B57" s="637"/>
      <c r="C57" s="218" t="s">
        <v>143</v>
      </c>
      <c r="D57" s="219">
        <f t="shared" ref="D57:AI57" si="42">SUM(D16+D36+D45+D56)</f>
        <v>2638</v>
      </c>
      <c r="E57" s="221">
        <f t="shared" si="42"/>
        <v>1783</v>
      </c>
      <c r="F57" s="221">
        <f t="shared" si="42"/>
        <v>265</v>
      </c>
      <c r="G57" s="221">
        <f t="shared" si="42"/>
        <v>1560</v>
      </c>
      <c r="H57" s="221">
        <f t="shared" si="42"/>
        <v>375</v>
      </c>
      <c r="I57" s="221">
        <f t="shared" si="42"/>
        <v>0</v>
      </c>
      <c r="J57" s="221">
        <f t="shared" si="42"/>
        <v>0</v>
      </c>
      <c r="K57" s="221">
        <f t="shared" si="42"/>
        <v>0</v>
      </c>
      <c r="L57" s="221">
        <f t="shared" si="42"/>
        <v>0</v>
      </c>
      <c r="M57" s="221">
        <f t="shared" si="42"/>
        <v>0</v>
      </c>
      <c r="N57" s="221">
        <f t="shared" si="42"/>
        <v>432</v>
      </c>
      <c r="O57" s="221">
        <f t="shared" si="42"/>
        <v>0</v>
      </c>
      <c r="P57" s="313">
        <f t="shared" si="35"/>
        <v>107.4</v>
      </c>
      <c r="Q57" s="313">
        <f t="shared" si="36"/>
        <v>72.599999999999994</v>
      </c>
      <c r="R57" s="269">
        <f t="shared" si="42"/>
        <v>180</v>
      </c>
      <c r="S57" s="292">
        <f t="shared" si="42"/>
        <v>10</v>
      </c>
      <c r="T57" s="287">
        <f t="shared" si="42"/>
        <v>28</v>
      </c>
      <c r="U57" s="288">
        <f t="shared" si="42"/>
        <v>0</v>
      </c>
      <c r="V57" s="288">
        <f t="shared" si="42"/>
        <v>230</v>
      </c>
      <c r="W57" s="288">
        <f t="shared" si="42"/>
        <v>85</v>
      </c>
      <c r="X57" s="288">
        <f t="shared" si="42"/>
        <v>390</v>
      </c>
      <c r="Y57" s="288">
        <f t="shared" si="42"/>
        <v>0</v>
      </c>
      <c r="Z57" s="288">
        <f t="shared" si="42"/>
        <v>0</v>
      </c>
      <c r="AA57" s="288">
        <f t="shared" si="42"/>
        <v>0</v>
      </c>
      <c r="AB57" s="288">
        <f t="shared" si="42"/>
        <v>0</v>
      </c>
      <c r="AC57" s="288">
        <f t="shared" si="42"/>
        <v>0</v>
      </c>
      <c r="AD57" s="288">
        <f t="shared" si="42"/>
        <v>0</v>
      </c>
      <c r="AE57" s="290">
        <f t="shared" si="42"/>
        <v>0</v>
      </c>
      <c r="AF57" s="271">
        <f t="shared" si="42"/>
        <v>0</v>
      </c>
      <c r="AG57" s="287">
        <f t="shared" si="42"/>
        <v>32</v>
      </c>
      <c r="AH57" s="288">
        <f t="shared" si="42"/>
        <v>0</v>
      </c>
      <c r="AI57" s="288">
        <f t="shared" si="42"/>
        <v>290</v>
      </c>
      <c r="AJ57" s="288">
        <f t="shared" ref="AJ57:BO57" si="43">SUM(AJ16+AJ36+AJ45+AJ56)</f>
        <v>105</v>
      </c>
      <c r="AK57" s="288">
        <f t="shared" si="43"/>
        <v>405</v>
      </c>
      <c r="AL57" s="288">
        <f t="shared" si="43"/>
        <v>0</v>
      </c>
      <c r="AM57" s="288">
        <f t="shared" si="43"/>
        <v>0</v>
      </c>
      <c r="AN57" s="288">
        <f t="shared" si="43"/>
        <v>0</v>
      </c>
      <c r="AO57" s="288">
        <f t="shared" si="43"/>
        <v>0</v>
      </c>
      <c r="AP57" s="288">
        <f t="shared" si="43"/>
        <v>0</v>
      </c>
      <c r="AQ57" s="288">
        <f t="shared" si="43"/>
        <v>0</v>
      </c>
      <c r="AR57" s="290">
        <f t="shared" si="43"/>
        <v>0</v>
      </c>
      <c r="AS57" s="271">
        <f t="shared" si="43"/>
        <v>0</v>
      </c>
      <c r="AT57" s="219">
        <f t="shared" si="43"/>
        <v>30</v>
      </c>
      <c r="AU57" s="221">
        <f t="shared" si="43"/>
        <v>0</v>
      </c>
      <c r="AV57" s="221">
        <f t="shared" si="43"/>
        <v>261</v>
      </c>
      <c r="AW57" s="221">
        <f t="shared" si="43"/>
        <v>45</v>
      </c>
      <c r="AX57" s="221">
        <f t="shared" si="43"/>
        <v>240</v>
      </c>
      <c r="AY57" s="221">
        <f t="shared" si="43"/>
        <v>90</v>
      </c>
      <c r="AZ57" s="221">
        <f t="shared" si="43"/>
        <v>0</v>
      </c>
      <c r="BA57" s="221">
        <f t="shared" si="43"/>
        <v>0</v>
      </c>
      <c r="BB57" s="221">
        <f t="shared" si="43"/>
        <v>0</v>
      </c>
      <c r="BC57" s="221">
        <f t="shared" si="43"/>
        <v>0</v>
      </c>
      <c r="BD57" s="221">
        <f t="shared" si="43"/>
        <v>0</v>
      </c>
      <c r="BE57" s="269">
        <f t="shared" si="43"/>
        <v>144</v>
      </c>
      <c r="BF57" s="271">
        <f t="shared" si="43"/>
        <v>0</v>
      </c>
      <c r="BG57" s="219">
        <f t="shared" si="43"/>
        <v>30</v>
      </c>
      <c r="BH57" s="221">
        <f t="shared" si="43"/>
        <v>0</v>
      </c>
      <c r="BI57" s="221">
        <f t="shared" si="43"/>
        <v>276</v>
      </c>
      <c r="BJ57" s="221">
        <f t="shared" si="43"/>
        <v>30</v>
      </c>
      <c r="BK57" s="221">
        <f t="shared" si="43"/>
        <v>240</v>
      </c>
      <c r="BL57" s="221">
        <f t="shared" si="43"/>
        <v>90</v>
      </c>
      <c r="BM57" s="221">
        <f t="shared" si="43"/>
        <v>0</v>
      </c>
      <c r="BN57" s="221">
        <f t="shared" si="43"/>
        <v>0</v>
      </c>
      <c r="BO57" s="221">
        <f t="shared" si="43"/>
        <v>0</v>
      </c>
      <c r="BP57" s="221">
        <f t="shared" ref="BP57:CL57" si="44">SUM(BP16+BP36+BP45+BP56)</f>
        <v>0</v>
      </c>
      <c r="BQ57" s="221">
        <f t="shared" si="44"/>
        <v>0</v>
      </c>
      <c r="BR57" s="269">
        <f t="shared" si="44"/>
        <v>144</v>
      </c>
      <c r="BS57" s="271">
        <f t="shared" si="44"/>
        <v>0</v>
      </c>
      <c r="BT57" s="219">
        <f t="shared" si="44"/>
        <v>33</v>
      </c>
      <c r="BU57" s="221">
        <f t="shared" si="44"/>
        <v>0</v>
      </c>
      <c r="BV57" s="221">
        <f t="shared" si="44"/>
        <v>321</v>
      </c>
      <c r="BW57" s="221">
        <f t="shared" si="44"/>
        <v>0</v>
      </c>
      <c r="BX57" s="221">
        <f t="shared" si="44"/>
        <v>225</v>
      </c>
      <c r="BY57" s="221">
        <f t="shared" si="44"/>
        <v>135</v>
      </c>
      <c r="BZ57" s="221">
        <f t="shared" si="44"/>
        <v>0</v>
      </c>
      <c r="CA57" s="221">
        <f t="shared" si="44"/>
        <v>0</v>
      </c>
      <c r="CB57" s="221">
        <f t="shared" si="44"/>
        <v>0</v>
      </c>
      <c r="CC57" s="221">
        <f t="shared" si="44"/>
        <v>0</v>
      </c>
      <c r="CD57" s="221">
        <f t="shared" si="44"/>
        <v>0</v>
      </c>
      <c r="CE57" s="269">
        <f t="shared" si="44"/>
        <v>144</v>
      </c>
      <c r="CF57" s="271">
        <f t="shared" si="44"/>
        <v>0</v>
      </c>
      <c r="CG57" s="219">
        <f t="shared" si="44"/>
        <v>27</v>
      </c>
      <c r="CH57" s="221">
        <f t="shared" si="44"/>
        <v>0</v>
      </c>
      <c r="CI57" s="221">
        <f t="shared" si="44"/>
        <v>405</v>
      </c>
      <c r="CJ57" s="221">
        <f t="shared" si="44"/>
        <v>0</v>
      </c>
      <c r="CK57" s="221">
        <f t="shared" si="44"/>
        <v>210</v>
      </c>
      <c r="CL57" s="269">
        <f t="shared" si="44"/>
        <v>60</v>
      </c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6"/>
      <c r="ES57" s="16"/>
      <c r="ET57" s="686"/>
      <c r="EU57" s="686"/>
      <c r="EV57" s="686"/>
    </row>
    <row r="58" spans="1:152" ht="15" customHeight="1">
      <c r="A58" s="675" t="s">
        <v>187</v>
      </c>
      <c r="B58" s="414" t="s">
        <v>127</v>
      </c>
      <c r="C58" s="167" t="s">
        <v>145</v>
      </c>
      <c r="D58" s="179">
        <f>SUM(W58,X58,AJ58,AK58,AW58,AX58,AY58,BJ58,BK58,BL58,BW58,BX58,BY58,CJ58,CK58,CL58)</f>
        <v>60</v>
      </c>
      <c r="E58" s="174">
        <f t="shared" si="7"/>
        <v>40</v>
      </c>
      <c r="F58" s="175">
        <f t="shared" si="8"/>
        <v>0</v>
      </c>
      <c r="G58" s="175">
        <f t="shared" si="3"/>
        <v>0</v>
      </c>
      <c r="H58" s="176">
        <f t="shared" si="4"/>
        <v>60</v>
      </c>
      <c r="I58" s="176"/>
      <c r="J58" s="176"/>
      <c r="K58" s="176"/>
      <c r="L58" s="176"/>
      <c r="M58" s="176"/>
      <c r="N58" s="176">
        <f t="shared" si="5"/>
        <v>0</v>
      </c>
      <c r="O58" s="176"/>
      <c r="P58" s="311">
        <f>ROUND(D58/((D58+E58)/R58),1)</f>
        <v>2.4</v>
      </c>
      <c r="Q58" s="311">
        <f>R58-P58</f>
        <v>1.6</v>
      </c>
      <c r="R58" s="177">
        <f t="shared" si="6"/>
        <v>4</v>
      </c>
      <c r="S58" s="333" t="s">
        <v>71</v>
      </c>
      <c r="T58" s="340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2"/>
      <c r="AF58" s="231"/>
      <c r="AG58" s="340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2"/>
      <c r="AS58" s="336"/>
      <c r="AT58" s="281">
        <v>2</v>
      </c>
      <c r="AU58" s="187"/>
      <c r="AV58" s="187">
        <v>20</v>
      </c>
      <c r="AW58" s="226"/>
      <c r="AX58" s="226"/>
      <c r="AY58" s="187">
        <v>30</v>
      </c>
      <c r="AZ58" s="187"/>
      <c r="BA58" s="187"/>
      <c r="BB58" s="187"/>
      <c r="BC58" s="187"/>
      <c r="BD58" s="187"/>
      <c r="BE58" s="229"/>
      <c r="BF58" s="230"/>
      <c r="BG58" s="225">
        <v>2</v>
      </c>
      <c r="BH58" s="188"/>
      <c r="BI58" s="188">
        <v>20</v>
      </c>
      <c r="BJ58" s="226"/>
      <c r="BK58" s="226"/>
      <c r="BL58" s="188">
        <v>30</v>
      </c>
      <c r="BM58" s="188"/>
      <c r="BN58" s="188"/>
      <c r="BO58" s="188"/>
      <c r="BP58" s="188"/>
      <c r="BQ58" s="188"/>
      <c r="BR58" s="226"/>
      <c r="BS58" s="227"/>
      <c r="BT58" s="228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9"/>
      <c r="CF58" s="231"/>
      <c r="CG58" s="340"/>
      <c r="CH58" s="341"/>
      <c r="CI58" s="341"/>
      <c r="CJ58" s="341"/>
      <c r="CK58" s="341"/>
      <c r="CL58" s="342"/>
      <c r="CM58" s="57"/>
      <c r="CN58" s="20"/>
      <c r="CO58" s="20"/>
      <c r="CP58" s="20"/>
      <c r="CQ58" s="20"/>
      <c r="CR58" s="8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</row>
    <row r="59" spans="1:152" ht="14.5">
      <c r="A59" s="676"/>
      <c r="B59" s="415" t="s">
        <v>130</v>
      </c>
      <c r="C59" s="168" t="s">
        <v>146</v>
      </c>
      <c r="D59" s="179">
        <f t="shared" ref="D59:D65" si="45">SUM(W59,X59,AJ59,AK59,AW59,AX59,AY59,BJ59,BK59,BL59,BW59,BX59,BY59,CJ59,CK59,CL59)</f>
        <v>60</v>
      </c>
      <c r="E59" s="174">
        <f t="shared" si="7"/>
        <v>40</v>
      </c>
      <c r="F59" s="175">
        <f t="shared" si="8"/>
        <v>0</v>
      </c>
      <c r="G59" s="175">
        <f t="shared" si="3"/>
        <v>0</v>
      </c>
      <c r="H59" s="176">
        <f t="shared" si="4"/>
        <v>60</v>
      </c>
      <c r="I59" s="181"/>
      <c r="J59" s="181"/>
      <c r="K59" s="181"/>
      <c r="L59" s="181"/>
      <c r="M59" s="181"/>
      <c r="N59" s="176">
        <f t="shared" si="5"/>
        <v>0</v>
      </c>
      <c r="O59" s="181"/>
      <c r="P59" s="311">
        <f t="shared" ref="P59:P68" si="46">ROUND(D59/((D59+E59)/R59),1)</f>
        <v>2.4</v>
      </c>
      <c r="Q59" s="311">
        <f t="shared" ref="Q59:Q68" si="47">R59-P59</f>
        <v>1.6</v>
      </c>
      <c r="R59" s="177">
        <f t="shared" si="6"/>
        <v>4</v>
      </c>
      <c r="S59" s="334" t="s">
        <v>129</v>
      </c>
      <c r="T59" s="233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234"/>
      <c r="AF59" s="199"/>
      <c r="AG59" s="233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234"/>
      <c r="AS59" s="337"/>
      <c r="AT59" s="233"/>
      <c r="AU59" s="194"/>
      <c r="AV59" s="194"/>
      <c r="AW59" s="194"/>
      <c r="AX59" s="194"/>
      <c r="AY59" s="194"/>
      <c r="AZ59" s="193"/>
      <c r="BA59" s="193"/>
      <c r="BB59" s="193"/>
      <c r="BC59" s="193"/>
      <c r="BD59" s="193"/>
      <c r="BE59" s="234"/>
      <c r="BF59" s="235"/>
      <c r="BG59" s="192">
        <v>3</v>
      </c>
      <c r="BH59" s="189"/>
      <c r="BI59" s="189">
        <v>30</v>
      </c>
      <c r="BJ59" s="194"/>
      <c r="BK59" s="194"/>
      <c r="BL59" s="189">
        <v>45</v>
      </c>
      <c r="BM59" s="189"/>
      <c r="BN59" s="189"/>
      <c r="BO59" s="189"/>
      <c r="BP59" s="189"/>
      <c r="BQ59" s="189"/>
      <c r="BR59" s="194"/>
      <c r="BS59" s="195"/>
      <c r="BT59" s="238">
        <v>1</v>
      </c>
      <c r="BU59" s="194"/>
      <c r="BV59" s="189">
        <v>10</v>
      </c>
      <c r="BW59" s="194"/>
      <c r="BX59" s="194"/>
      <c r="BY59" s="189">
        <v>15</v>
      </c>
      <c r="BZ59" s="194"/>
      <c r="CA59" s="194"/>
      <c r="CB59" s="194"/>
      <c r="CC59" s="194"/>
      <c r="CD59" s="194"/>
      <c r="CE59" s="234"/>
      <c r="CF59" s="199"/>
      <c r="CG59" s="233"/>
      <c r="CH59" s="194"/>
      <c r="CI59" s="194"/>
      <c r="CJ59" s="194"/>
      <c r="CK59" s="194"/>
      <c r="CL59" s="234"/>
      <c r="CM59" s="57"/>
      <c r="CN59" s="20"/>
      <c r="CO59" s="20"/>
      <c r="CP59" s="20"/>
      <c r="CQ59" s="20"/>
      <c r="CR59" s="8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</row>
    <row r="60" spans="1:152" ht="14.5">
      <c r="A60" s="676"/>
      <c r="B60" s="415" t="s">
        <v>132</v>
      </c>
      <c r="C60" s="168" t="s">
        <v>147</v>
      </c>
      <c r="D60" s="179">
        <f t="shared" si="45"/>
        <v>45</v>
      </c>
      <c r="E60" s="174">
        <f t="shared" si="7"/>
        <v>30</v>
      </c>
      <c r="F60" s="175">
        <f t="shared" si="8"/>
        <v>0</v>
      </c>
      <c r="G60" s="175">
        <f t="shared" si="3"/>
        <v>0</v>
      </c>
      <c r="H60" s="176">
        <f t="shared" si="4"/>
        <v>45</v>
      </c>
      <c r="I60" s="181"/>
      <c r="J60" s="181"/>
      <c r="K60" s="181"/>
      <c r="L60" s="181"/>
      <c r="M60" s="181"/>
      <c r="N60" s="176">
        <f t="shared" si="5"/>
        <v>0</v>
      </c>
      <c r="O60" s="181"/>
      <c r="P60" s="311">
        <f t="shared" si="46"/>
        <v>1.8</v>
      </c>
      <c r="Q60" s="311">
        <f t="shared" si="47"/>
        <v>1.2</v>
      </c>
      <c r="R60" s="177">
        <f t="shared" si="6"/>
        <v>3</v>
      </c>
      <c r="S60" s="334" t="s">
        <v>71</v>
      </c>
      <c r="T60" s="233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234"/>
      <c r="AF60" s="199"/>
      <c r="AG60" s="233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234"/>
      <c r="AS60" s="337"/>
      <c r="AT60" s="233"/>
      <c r="AU60" s="194"/>
      <c r="AV60" s="194"/>
      <c r="AW60" s="194"/>
      <c r="AX60" s="194"/>
      <c r="AY60" s="194"/>
      <c r="AZ60" s="193"/>
      <c r="BA60" s="193"/>
      <c r="BB60" s="193"/>
      <c r="BC60" s="193"/>
      <c r="BD60" s="193"/>
      <c r="BE60" s="234"/>
      <c r="BF60" s="235"/>
      <c r="BG60" s="192">
        <v>2</v>
      </c>
      <c r="BH60" s="189"/>
      <c r="BI60" s="189">
        <v>20</v>
      </c>
      <c r="BJ60" s="194"/>
      <c r="BK60" s="194"/>
      <c r="BL60" s="189">
        <v>30</v>
      </c>
      <c r="BM60" s="189"/>
      <c r="BN60" s="189"/>
      <c r="BO60" s="189"/>
      <c r="BP60" s="189"/>
      <c r="BQ60" s="189"/>
      <c r="BR60" s="194"/>
      <c r="BS60" s="195"/>
      <c r="BT60" s="238">
        <v>1</v>
      </c>
      <c r="BU60" s="194"/>
      <c r="BV60" s="189">
        <v>10</v>
      </c>
      <c r="BW60" s="194"/>
      <c r="BX60" s="194"/>
      <c r="BY60" s="189">
        <v>15</v>
      </c>
      <c r="BZ60" s="194"/>
      <c r="CA60" s="194"/>
      <c r="CB60" s="194"/>
      <c r="CC60" s="194"/>
      <c r="CD60" s="194"/>
      <c r="CE60" s="234"/>
      <c r="CF60" s="199"/>
      <c r="CG60" s="233"/>
      <c r="CH60" s="194"/>
      <c r="CI60" s="194"/>
      <c r="CJ60" s="194"/>
      <c r="CK60" s="194"/>
      <c r="CL60" s="234"/>
      <c r="CM60" s="57"/>
      <c r="CN60" s="20"/>
      <c r="CO60" s="20"/>
      <c r="CP60" s="20"/>
      <c r="CQ60" s="20"/>
      <c r="CR60" s="8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</row>
    <row r="61" spans="1:152" ht="14.5">
      <c r="A61" s="676"/>
      <c r="B61" s="415" t="s">
        <v>134</v>
      </c>
      <c r="C61" s="169" t="s">
        <v>148</v>
      </c>
      <c r="D61" s="179">
        <f t="shared" si="45"/>
        <v>30</v>
      </c>
      <c r="E61" s="174">
        <f t="shared" si="7"/>
        <v>20</v>
      </c>
      <c r="F61" s="175">
        <f t="shared" si="8"/>
        <v>0</v>
      </c>
      <c r="G61" s="175">
        <f t="shared" si="3"/>
        <v>0</v>
      </c>
      <c r="H61" s="176">
        <f t="shared" si="4"/>
        <v>30</v>
      </c>
      <c r="I61" s="181"/>
      <c r="J61" s="181"/>
      <c r="K61" s="181"/>
      <c r="L61" s="181"/>
      <c r="M61" s="181"/>
      <c r="N61" s="176">
        <f t="shared" si="5"/>
        <v>0</v>
      </c>
      <c r="O61" s="181"/>
      <c r="P61" s="311">
        <f t="shared" si="46"/>
        <v>1.2</v>
      </c>
      <c r="Q61" s="311">
        <f t="shared" si="47"/>
        <v>0.8</v>
      </c>
      <c r="R61" s="177">
        <f t="shared" si="6"/>
        <v>2</v>
      </c>
      <c r="S61" s="334" t="s">
        <v>71</v>
      </c>
      <c r="T61" s="233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234"/>
      <c r="AF61" s="199"/>
      <c r="AG61" s="233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234"/>
      <c r="AS61" s="337"/>
      <c r="AT61" s="233"/>
      <c r="AU61" s="194"/>
      <c r="AV61" s="194"/>
      <c r="AW61" s="194"/>
      <c r="AX61" s="194"/>
      <c r="AY61" s="194"/>
      <c r="AZ61" s="193"/>
      <c r="BA61" s="193"/>
      <c r="BB61" s="193"/>
      <c r="BC61" s="193"/>
      <c r="BD61" s="193"/>
      <c r="BE61" s="234"/>
      <c r="BF61" s="235"/>
      <c r="BG61" s="237"/>
      <c r="BH61" s="194"/>
      <c r="BI61" s="194"/>
      <c r="BJ61" s="194"/>
      <c r="BK61" s="194"/>
      <c r="BL61" s="194"/>
      <c r="BM61" s="189"/>
      <c r="BN61" s="189"/>
      <c r="BO61" s="189"/>
      <c r="BP61" s="189"/>
      <c r="BQ61" s="189"/>
      <c r="BR61" s="194"/>
      <c r="BS61" s="195"/>
      <c r="BT61" s="238">
        <v>1</v>
      </c>
      <c r="BU61" s="194"/>
      <c r="BV61" s="193">
        <v>10</v>
      </c>
      <c r="BW61" s="194"/>
      <c r="BX61" s="194"/>
      <c r="BY61" s="189">
        <v>15</v>
      </c>
      <c r="BZ61" s="194"/>
      <c r="CA61" s="194"/>
      <c r="CB61" s="194"/>
      <c r="CC61" s="194"/>
      <c r="CD61" s="194"/>
      <c r="CE61" s="234"/>
      <c r="CF61" s="199"/>
      <c r="CG61" s="285">
        <v>1</v>
      </c>
      <c r="CH61" s="193"/>
      <c r="CI61" s="193">
        <v>10</v>
      </c>
      <c r="CJ61" s="194"/>
      <c r="CK61" s="194"/>
      <c r="CL61" s="513">
        <v>15</v>
      </c>
      <c r="CM61" s="57"/>
      <c r="CN61" s="20"/>
      <c r="CO61" s="20"/>
      <c r="CP61" s="20"/>
      <c r="CQ61" s="20"/>
      <c r="CR61" s="8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</row>
    <row r="62" spans="1:152" ht="14.5">
      <c r="A62" s="676"/>
      <c r="B62" s="415" t="s">
        <v>136</v>
      </c>
      <c r="C62" s="169" t="s">
        <v>149</v>
      </c>
      <c r="D62" s="179">
        <f t="shared" si="45"/>
        <v>30</v>
      </c>
      <c r="E62" s="174">
        <f t="shared" si="7"/>
        <v>20</v>
      </c>
      <c r="F62" s="175">
        <f t="shared" si="8"/>
        <v>0</v>
      </c>
      <c r="G62" s="175">
        <f t="shared" si="3"/>
        <v>0</v>
      </c>
      <c r="H62" s="176">
        <f t="shared" si="4"/>
        <v>30</v>
      </c>
      <c r="I62" s="181"/>
      <c r="J62" s="181"/>
      <c r="K62" s="181"/>
      <c r="L62" s="181"/>
      <c r="M62" s="181"/>
      <c r="N62" s="176">
        <f t="shared" si="5"/>
        <v>0</v>
      </c>
      <c r="O62" s="181"/>
      <c r="P62" s="311">
        <f t="shared" si="46"/>
        <v>1.2</v>
      </c>
      <c r="Q62" s="311">
        <f t="shared" si="47"/>
        <v>0.8</v>
      </c>
      <c r="R62" s="177">
        <f t="shared" si="6"/>
        <v>2</v>
      </c>
      <c r="S62" s="334" t="s">
        <v>71</v>
      </c>
      <c r="T62" s="233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234"/>
      <c r="AF62" s="199"/>
      <c r="AG62" s="233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234"/>
      <c r="AS62" s="337"/>
      <c r="AT62" s="233"/>
      <c r="AU62" s="194"/>
      <c r="AV62" s="194"/>
      <c r="AW62" s="194"/>
      <c r="AX62" s="194"/>
      <c r="AY62" s="194"/>
      <c r="AZ62" s="193"/>
      <c r="BA62" s="193"/>
      <c r="BB62" s="193"/>
      <c r="BC62" s="193"/>
      <c r="BD62" s="193"/>
      <c r="BE62" s="234"/>
      <c r="BF62" s="235"/>
      <c r="BG62" s="237"/>
      <c r="BH62" s="194"/>
      <c r="BI62" s="194"/>
      <c r="BJ62" s="194"/>
      <c r="BK62" s="194"/>
      <c r="BL62" s="194"/>
      <c r="BM62" s="189"/>
      <c r="BN62" s="189"/>
      <c r="BO62" s="189"/>
      <c r="BP62" s="189"/>
      <c r="BQ62" s="189"/>
      <c r="BR62" s="194"/>
      <c r="BS62" s="195"/>
      <c r="BT62" s="238">
        <v>1</v>
      </c>
      <c r="BU62" s="194"/>
      <c r="BV62" s="193">
        <v>10</v>
      </c>
      <c r="BW62" s="194"/>
      <c r="BX62" s="194"/>
      <c r="BY62" s="189">
        <v>15</v>
      </c>
      <c r="BZ62" s="194"/>
      <c r="CA62" s="194"/>
      <c r="CB62" s="194"/>
      <c r="CC62" s="194"/>
      <c r="CD62" s="194"/>
      <c r="CE62" s="234"/>
      <c r="CF62" s="199"/>
      <c r="CG62" s="285">
        <v>1</v>
      </c>
      <c r="CH62" s="193"/>
      <c r="CI62" s="193">
        <v>10</v>
      </c>
      <c r="CJ62" s="194"/>
      <c r="CK62" s="194"/>
      <c r="CL62" s="513">
        <v>15</v>
      </c>
      <c r="CM62" s="57"/>
      <c r="CN62" s="20"/>
      <c r="CO62" s="20"/>
      <c r="CP62" s="20"/>
      <c r="CQ62" s="20"/>
      <c r="CR62" s="8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</row>
    <row r="63" spans="1:152" ht="14.5">
      <c r="A63" s="676"/>
      <c r="B63" s="415" t="s">
        <v>138</v>
      </c>
      <c r="C63" s="169" t="s">
        <v>150</v>
      </c>
      <c r="D63" s="179">
        <f t="shared" si="45"/>
        <v>60</v>
      </c>
      <c r="E63" s="174">
        <f t="shared" si="7"/>
        <v>40</v>
      </c>
      <c r="F63" s="175">
        <f t="shared" si="8"/>
        <v>0</v>
      </c>
      <c r="G63" s="175">
        <f t="shared" si="3"/>
        <v>0</v>
      </c>
      <c r="H63" s="176">
        <f t="shared" si="4"/>
        <v>60</v>
      </c>
      <c r="I63" s="181"/>
      <c r="J63" s="181"/>
      <c r="K63" s="181"/>
      <c r="L63" s="181"/>
      <c r="M63" s="181"/>
      <c r="N63" s="176">
        <f t="shared" si="5"/>
        <v>0</v>
      </c>
      <c r="O63" s="181"/>
      <c r="P63" s="311">
        <f t="shared" si="46"/>
        <v>2.4</v>
      </c>
      <c r="Q63" s="311">
        <f t="shared" si="47"/>
        <v>1.6</v>
      </c>
      <c r="R63" s="177">
        <f t="shared" si="6"/>
        <v>4</v>
      </c>
      <c r="S63" s="334" t="s">
        <v>71</v>
      </c>
      <c r="T63" s="233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234"/>
      <c r="AF63" s="199"/>
      <c r="AG63" s="233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234"/>
      <c r="AS63" s="337"/>
      <c r="AT63" s="233"/>
      <c r="AU63" s="194"/>
      <c r="AV63" s="194"/>
      <c r="AW63" s="194"/>
      <c r="AX63" s="194"/>
      <c r="AY63" s="194"/>
      <c r="AZ63" s="193"/>
      <c r="BA63" s="193"/>
      <c r="BB63" s="193"/>
      <c r="BC63" s="193"/>
      <c r="BD63" s="193"/>
      <c r="BE63" s="234"/>
      <c r="BF63" s="235"/>
      <c r="BG63" s="237"/>
      <c r="BH63" s="194"/>
      <c r="BI63" s="194"/>
      <c r="BJ63" s="194"/>
      <c r="BK63" s="194"/>
      <c r="BL63" s="194"/>
      <c r="BM63" s="189"/>
      <c r="BN63" s="189"/>
      <c r="BO63" s="189"/>
      <c r="BP63" s="189"/>
      <c r="BQ63" s="189"/>
      <c r="BR63" s="194"/>
      <c r="BS63" s="195"/>
      <c r="BT63" s="238">
        <v>2</v>
      </c>
      <c r="BU63" s="194"/>
      <c r="BV63" s="189">
        <v>20</v>
      </c>
      <c r="BW63" s="194"/>
      <c r="BX63" s="194"/>
      <c r="BY63" s="189">
        <v>30</v>
      </c>
      <c r="BZ63" s="194"/>
      <c r="CA63" s="194"/>
      <c r="CB63" s="194"/>
      <c r="CC63" s="194"/>
      <c r="CD63" s="194"/>
      <c r="CE63" s="234"/>
      <c r="CF63" s="199"/>
      <c r="CG63" s="238">
        <v>2</v>
      </c>
      <c r="CH63" s="189"/>
      <c r="CI63" s="193">
        <v>20</v>
      </c>
      <c r="CJ63" s="194"/>
      <c r="CK63" s="194"/>
      <c r="CL63" s="204">
        <v>30</v>
      </c>
      <c r="CM63" s="41"/>
      <c r="CN63" s="7"/>
      <c r="CO63" s="7"/>
      <c r="CP63" s="7"/>
      <c r="CQ63" s="7"/>
      <c r="CR63" s="8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</row>
    <row r="64" spans="1:152" ht="14.5">
      <c r="A64" s="676"/>
      <c r="B64" s="415" t="s">
        <v>140</v>
      </c>
      <c r="C64" s="169" t="s">
        <v>151</v>
      </c>
      <c r="D64" s="179">
        <f t="shared" si="45"/>
        <v>60</v>
      </c>
      <c r="E64" s="174">
        <f t="shared" si="7"/>
        <v>40</v>
      </c>
      <c r="F64" s="175">
        <f t="shared" si="8"/>
        <v>0</v>
      </c>
      <c r="G64" s="175">
        <f t="shared" si="3"/>
        <v>0</v>
      </c>
      <c r="H64" s="176">
        <f t="shared" si="4"/>
        <v>60</v>
      </c>
      <c r="I64" s="181"/>
      <c r="J64" s="181"/>
      <c r="K64" s="181"/>
      <c r="L64" s="181"/>
      <c r="M64" s="181"/>
      <c r="N64" s="176">
        <f t="shared" si="5"/>
        <v>0</v>
      </c>
      <c r="O64" s="181"/>
      <c r="P64" s="311">
        <f t="shared" si="46"/>
        <v>2.4</v>
      </c>
      <c r="Q64" s="311">
        <f t="shared" si="47"/>
        <v>1.6</v>
      </c>
      <c r="R64" s="177">
        <f t="shared" si="6"/>
        <v>4</v>
      </c>
      <c r="S64" s="334" t="s">
        <v>126</v>
      </c>
      <c r="T64" s="233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234"/>
      <c r="AF64" s="199"/>
      <c r="AG64" s="233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234"/>
      <c r="AS64" s="337"/>
      <c r="AT64" s="233"/>
      <c r="AU64" s="194"/>
      <c r="AV64" s="194"/>
      <c r="AW64" s="194"/>
      <c r="AX64" s="194"/>
      <c r="AY64" s="194"/>
      <c r="AZ64" s="193"/>
      <c r="BA64" s="193"/>
      <c r="BB64" s="193"/>
      <c r="BC64" s="193"/>
      <c r="BD64" s="193"/>
      <c r="BE64" s="234"/>
      <c r="BF64" s="235"/>
      <c r="BG64" s="237"/>
      <c r="BH64" s="194"/>
      <c r="BI64" s="194"/>
      <c r="BJ64" s="194"/>
      <c r="BK64" s="194"/>
      <c r="BL64" s="194"/>
      <c r="BM64" s="189"/>
      <c r="BN64" s="189"/>
      <c r="BO64" s="189"/>
      <c r="BP64" s="189"/>
      <c r="BQ64" s="189"/>
      <c r="BR64" s="194"/>
      <c r="BS64" s="195"/>
      <c r="BT64" s="238">
        <v>2</v>
      </c>
      <c r="BU64" s="194"/>
      <c r="BV64" s="189">
        <v>20</v>
      </c>
      <c r="BW64" s="194"/>
      <c r="BX64" s="194"/>
      <c r="BY64" s="189">
        <v>30</v>
      </c>
      <c r="BZ64" s="194"/>
      <c r="CA64" s="194"/>
      <c r="CB64" s="194"/>
      <c r="CC64" s="194"/>
      <c r="CD64" s="194"/>
      <c r="CE64" s="234"/>
      <c r="CF64" s="199"/>
      <c r="CG64" s="238">
        <v>2</v>
      </c>
      <c r="CH64" s="189"/>
      <c r="CI64" s="189">
        <v>20</v>
      </c>
      <c r="CJ64" s="194"/>
      <c r="CK64" s="194"/>
      <c r="CL64" s="204">
        <v>30</v>
      </c>
      <c r="CM64" s="41"/>
      <c r="CN64" s="7"/>
      <c r="CO64" s="7"/>
      <c r="CP64" s="7"/>
      <c r="CQ64" s="7"/>
      <c r="CR64" s="8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</row>
    <row r="65" spans="1:152" ht="14.5">
      <c r="A65" s="676"/>
      <c r="B65" s="465" t="s">
        <v>142</v>
      </c>
      <c r="C65" s="466" t="s">
        <v>152</v>
      </c>
      <c r="D65" s="179">
        <f t="shared" si="45"/>
        <v>0</v>
      </c>
      <c r="E65" s="174">
        <f t="shared" si="7"/>
        <v>56</v>
      </c>
      <c r="F65" s="175">
        <f t="shared" si="8"/>
        <v>0</v>
      </c>
      <c r="G65" s="175">
        <f t="shared" si="3"/>
        <v>0</v>
      </c>
      <c r="H65" s="176">
        <f t="shared" si="4"/>
        <v>0</v>
      </c>
      <c r="I65" s="211"/>
      <c r="J65" s="211"/>
      <c r="K65" s="211"/>
      <c r="L65" s="211"/>
      <c r="M65" s="211"/>
      <c r="N65" s="176">
        <f t="shared" si="5"/>
        <v>144</v>
      </c>
      <c r="O65" s="211"/>
      <c r="P65" s="311">
        <f t="shared" si="46"/>
        <v>0</v>
      </c>
      <c r="Q65" s="311">
        <f t="shared" si="47"/>
        <v>8</v>
      </c>
      <c r="R65" s="177">
        <f t="shared" si="6"/>
        <v>8</v>
      </c>
      <c r="S65" s="335" t="s">
        <v>71</v>
      </c>
      <c r="T65" s="249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7"/>
      <c r="AF65" s="252"/>
      <c r="AG65" s="249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7"/>
      <c r="AS65" s="344"/>
      <c r="AT65" s="251">
        <v>8</v>
      </c>
      <c r="AU65" s="248"/>
      <c r="AV65" s="248">
        <v>56</v>
      </c>
      <c r="AW65" s="246"/>
      <c r="AX65" s="246"/>
      <c r="AY65" s="246"/>
      <c r="AZ65" s="248"/>
      <c r="BA65" s="248"/>
      <c r="BB65" s="248"/>
      <c r="BC65" s="248"/>
      <c r="BD65" s="248"/>
      <c r="BE65" s="477">
        <v>144</v>
      </c>
      <c r="BF65" s="250"/>
      <c r="BG65" s="245"/>
      <c r="BH65" s="246"/>
      <c r="BI65" s="246"/>
      <c r="BJ65" s="246"/>
      <c r="BK65" s="246"/>
      <c r="BL65" s="246"/>
      <c r="BM65" s="215"/>
      <c r="BN65" s="215"/>
      <c r="BO65" s="215"/>
      <c r="BP65" s="215"/>
      <c r="BQ65" s="215"/>
      <c r="BR65" s="246"/>
      <c r="BS65" s="216"/>
      <c r="BT65" s="249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7"/>
      <c r="CF65" s="252"/>
      <c r="CG65" s="249"/>
      <c r="CH65" s="246"/>
      <c r="CI65" s="246"/>
      <c r="CJ65" s="246"/>
      <c r="CK65" s="246"/>
      <c r="CL65" s="247"/>
      <c r="CM65" s="41"/>
      <c r="CN65" s="7"/>
      <c r="CO65" s="7"/>
      <c r="CP65" s="7"/>
      <c r="CQ65" s="7"/>
      <c r="CR65" s="8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</row>
    <row r="66" spans="1:152" ht="15" thickBot="1">
      <c r="A66" s="676"/>
      <c r="B66" s="416" t="s">
        <v>185</v>
      </c>
      <c r="C66" s="170" t="s">
        <v>153</v>
      </c>
      <c r="D66" s="179">
        <f>SUM(BE66,BR66,CE66)</f>
        <v>288</v>
      </c>
      <c r="E66" s="208">
        <f t="shared" si="7"/>
        <v>112</v>
      </c>
      <c r="F66" s="209">
        <f t="shared" si="8"/>
        <v>0</v>
      </c>
      <c r="G66" s="209">
        <f t="shared" si="3"/>
        <v>0</v>
      </c>
      <c r="H66" s="210">
        <f t="shared" si="4"/>
        <v>0</v>
      </c>
      <c r="I66" s="211"/>
      <c r="J66" s="211"/>
      <c r="K66" s="211"/>
      <c r="L66" s="211"/>
      <c r="M66" s="211"/>
      <c r="N66" s="210">
        <f t="shared" si="5"/>
        <v>288</v>
      </c>
      <c r="O66" s="211"/>
      <c r="P66" s="311">
        <f t="shared" si="46"/>
        <v>11.5</v>
      </c>
      <c r="Q66" s="311">
        <f t="shared" si="47"/>
        <v>4.5</v>
      </c>
      <c r="R66" s="212">
        <f t="shared" si="6"/>
        <v>16</v>
      </c>
      <c r="S66" s="335" t="s">
        <v>186</v>
      </c>
      <c r="T66" s="249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7"/>
      <c r="AF66" s="252"/>
      <c r="AG66" s="249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7"/>
      <c r="AS66" s="344"/>
      <c r="AT66" s="200"/>
      <c r="AU66" s="191"/>
      <c r="AV66" s="191"/>
      <c r="AW66" s="191"/>
      <c r="AX66" s="191"/>
      <c r="AY66" s="191"/>
      <c r="AZ66" s="190"/>
      <c r="BA66" s="190"/>
      <c r="BB66" s="190"/>
      <c r="BC66" s="190"/>
      <c r="BD66" s="190"/>
      <c r="BE66" s="197"/>
      <c r="BF66" s="250"/>
      <c r="BG66" s="214">
        <v>8</v>
      </c>
      <c r="BH66" s="215"/>
      <c r="BI66" s="215">
        <v>56</v>
      </c>
      <c r="BJ66" s="246"/>
      <c r="BK66" s="246"/>
      <c r="BL66" s="246"/>
      <c r="BM66" s="215"/>
      <c r="BN66" s="215"/>
      <c r="BO66" s="215"/>
      <c r="BP66" s="215"/>
      <c r="BQ66" s="215"/>
      <c r="BR66" s="215">
        <v>144</v>
      </c>
      <c r="BS66" s="216"/>
      <c r="BT66" s="283">
        <v>8</v>
      </c>
      <c r="BU66" s="246"/>
      <c r="BV66" s="215">
        <v>56</v>
      </c>
      <c r="BW66" s="246"/>
      <c r="BX66" s="246"/>
      <c r="BY66" s="246"/>
      <c r="BZ66" s="246"/>
      <c r="CA66" s="246"/>
      <c r="CB66" s="246"/>
      <c r="CC66" s="246"/>
      <c r="CD66" s="246"/>
      <c r="CE66" s="217">
        <v>144</v>
      </c>
      <c r="CF66" s="252"/>
      <c r="CG66" s="200"/>
      <c r="CH66" s="191"/>
      <c r="CI66" s="191"/>
      <c r="CJ66" s="191"/>
      <c r="CK66" s="191"/>
      <c r="CL66" s="197"/>
      <c r="CM66" s="41"/>
      <c r="CN66" s="7"/>
      <c r="CO66" s="7"/>
      <c r="CP66" s="7"/>
      <c r="CQ66" s="7"/>
      <c r="CR66" s="8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</row>
    <row r="67" spans="1:152" s="17" customFormat="1" ht="15" thickBot="1">
      <c r="A67" s="633"/>
      <c r="B67" s="636"/>
      <c r="C67" s="218" t="s">
        <v>65</v>
      </c>
      <c r="D67" s="260">
        <f>SUM(D58:D66)</f>
        <v>633</v>
      </c>
      <c r="E67" s="261">
        <f t="shared" ref="E67:BP67" si="48">SUM(E58:E66)</f>
        <v>398</v>
      </c>
      <c r="F67" s="260">
        <f t="shared" si="48"/>
        <v>0</v>
      </c>
      <c r="G67" s="262">
        <f t="shared" si="48"/>
        <v>0</v>
      </c>
      <c r="H67" s="262">
        <f t="shared" si="48"/>
        <v>345</v>
      </c>
      <c r="I67" s="262">
        <f t="shared" si="48"/>
        <v>0</v>
      </c>
      <c r="J67" s="262">
        <f t="shared" si="48"/>
        <v>0</v>
      </c>
      <c r="K67" s="262">
        <f t="shared" si="48"/>
        <v>0</v>
      </c>
      <c r="L67" s="262">
        <f t="shared" si="48"/>
        <v>0</v>
      </c>
      <c r="M67" s="262">
        <f t="shared" si="48"/>
        <v>0</v>
      </c>
      <c r="N67" s="262">
        <f t="shared" si="48"/>
        <v>432</v>
      </c>
      <c r="O67" s="262">
        <f t="shared" si="48"/>
        <v>0</v>
      </c>
      <c r="P67" s="312">
        <f t="shared" si="46"/>
        <v>28.9</v>
      </c>
      <c r="Q67" s="312">
        <f t="shared" si="47"/>
        <v>18.100000000000001</v>
      </c>
      <c r="R67" s="261">
        <f t="shared" si="48"/>
        <v>47</v>
      </c>
      <c r="S67" s="346">
        <v>2</v>
      </c>
      <c r="T67" s="260">
        <f t="shared" si="48"/>
        <v>0</v>
      </c>
      <c r="U67" s="262">
        <f t="shared" si="48"/>
        <v>0</v>
      </c>
      <c r="V67" s="262">
        <f t="shared" si="48"/>
        <v>0</v>
      </c>
      <c r="W67" s="262">
        <f t="shared" si="48"/>
        <v>0</v>
      </c>
      <c r="X67" s="262">
        <f t="shared" si="48"/>
        <v>0</v>
      </c>
      <c r="Y67" s="262">
        <f t="shared" si="48"/>
        <v>0</v>
      </c>
      <c r="Z67" s="262">
        <f t="shared" si="48"/>
        <v>0</v>
      </c>
      <c r="AA67" s="262">
        <f t="shared" si="48"/>
        <v>0</v>
      </c>
      <c r="AB67" s="262">
        <f t="shared" si="48"/>
        <v>0</v>
      </c>
      <c r="AC67" s="262">
        <f t="shared" si="48"/>
        <v>0</v>
      </c>
      <c r="AD67" s="262">
        <f t="shared" si="48"/>
        <v>0</v>
      </c>
      <c r="AE67" s="266">
        <f t="shared" si="48"/>
        <v>0</v>
      </c>
      <c r="AF67" s="267">
        <f t="shared" si="48"/>
        <v>0</v>
      </c>
      <c r="AG67" s="260">
        <f t="shared" si="48"/>
        <v>0</v>
      </c>
      <c r="AH67" s="262">
        <f t="shared" si="48"/>
        <v>0</v>
      </c>
      <c r="AI67" s="262">
        <f t="shared" si="48"/>
        <v>0</v>
      </c>
      <c r="AJ67" s="262">
        <f t="shared" si="48"/>
        <v>0</v>
      </c>
      <c r="AK67" s="262">
        <f t="shared" si="48"/>
        <v>0</v>
      </c>
      <c r="AL67" s="262">
        <f t="shared" si="48"/>
        <v>0</v>
      </c>
      <c r="AM67" s="262">
        <f t="shared" si="48"/>
        <v>0</v>
      </c>
      <c r="AN67" s="262">
        <f t="shared" si="48"/>
        <v>0</v>
      </c>
      <c r="AO67" s="262">
        <f t="shared" si="48"/>
        <v>0</v>
      </c>
      <c r="AP67" s="262">
        <f t="shared" si="48"/>
        <v>0</v>
      </c>
      <c r="AQ67" s="262">
        <f t="shared" si="48"/>
        <v>0</v>
      </c>
      <c r="AR67" s="266">
        <f t="shared" si="48"/>
        <v>0</v>
      </c>
      <c r="AS67" s="267">
        <f t="shared" si="48"/>
        <v>0</v>
      </c>
      <c r="AT67" s="260">
        <f t="shared" si="48"/>
        <v>10</v>
      </c>
      <c r="AU67" s="262">
        <f t="shared" si="48"/>
        <v>0</v>
      </c>
      <c r="AV67" s="262">
        <f t="shared" si="48"/>
        <v>76</v>
      </c>
      <c r="AW67" s="262">
        <f t="shared" si="48"/>
        <v>0</v>
      </c>
      <c r="AX67" s="262">
        <f t="shared" si="48"/>
        <v>0</v>
      </c>
      <c r="AY67" s="262">
        <f t="shared" si="48"/>
        <v>30</v>
      </c>
      <c r="AZ67" s="262">
        <f t="shared" si="48"/>
        <v>0</v>
      </c>
      <c r="BA67" s="262">
        <f t="shared" si="48"/>
        <v>0</v>
      </c>
      <c r="BB67" s="262">
        <f t="shared" si="48"/>
        <v>0</v>
      </c>
      <c r="BC67" s="262">
        <f t="shared" si="48"/>
        <v>0</v>
      </c>
      <c r="BD67" s="262">
        <f t="shared" si="48"/>
        <v>0</v>
      </c>
      <c r="BE67" s="266">
        <f t="shared" si="48"/>
        <v>144</v>
      </c>
      <c r="BF67" s="284">
        <f t="shared" si="48"/>
        <v>0</v>
      </c>
      <c r="BG67" s="260">
        <f t="shared" si="48"/>
        <v>15</v>
      </c>
      <c r="BH67" s="262">
        <f t="shared" si="48"/>
        <v>0</v>
      </c>
      <c r="BI67" s="262">
        <f t="shared" si="48"/>
        <v>126</v>
      </c>
      <c r="BJ67" s="262">
        <f t="shared" si="48"/>
        <v>0</v>
      </c>
      <c r="BK67" s="262">
        <f t="shared" si="48"/>
        <v>0</v>
      </c>
      <c r="BL67" s="262">
        <f t="shared" si="48"/>
        <v>105</v>
      </c>
      <c r="BM67" s="262">
        <f t="shared" si="48"/>
        <v>0</v>
      </c>
      <c r="BN67" s="262">
        <f t="shared" si="48"/>
        <v>0</v>
      </c>
      <c r="BO67" s="262">
        <f t="shared" si="48"/>
        <v>0</v>
      </c>
      <c r="BP67" s="262">
        <f t="shared" si="48"/>
        <v>0</v>
      </c>
      <c r="BQ67" s="262">
        <f t="shared" ref="BQ67:CL67" si="49">SUM(BQ58:BQ66)</f>
        <v>0</v>
      </c>
      <c r="BR67" s="266">
        <f t="shared" si="49"/>
        <v>144</v>
      </c>
      <c r="BS67" s="267">
        <f t="shared" si="49"/>
        <v>0</v>
      </c>
      <c r="BT67" s="260">
        <f t="shared" si="49"/>
        <v>16</v>
      </c>
      <c r="BU67" s="262">
        <f t="shared" si="49"/>
        <v>0</v>
      </c>
      <c r="BV67" s="262">
        <f t="shared" si="49"/>
        <v>136</v>
      </c>
      <c r="BW67" s="262">
        <f t="shared" si="49"/>
        <v>0</v>
      </c>
      <c r="BX67" s="262">
        <f t="shared" si="49"/>
        <v>0</v>
      </c>
      <c r="BY67" s="262">
        <f t="shared" si="49"/>
        <v>120</v>
      </c>
      <c r="BZ67" s="262">
        <f t="shared" si="49"/>
        <v>0</v>
      </c>
      <c r="CA67" s="262">
        <f t="shared" si="49"/>
        <v>0</v>
      </c>
      <c r="CB67" s="262">
        <f t="shared" si="49"/>
        <v>0</v>
      </c>
      <c r="CC67" s="262">
        <f t="shared" si="49"/>
        <v>0</v>
      </c>
      <c r="CD67" s="262">
        <f t="shared" si="49"/>
        <v>0</v>
      </c>
      <c r="CE67" s="266">
        <f t="shared" si="49"/>
        <v>144</v>
      </c>
      <c r="CF67" s="267">
        <f t="shared" si="49"/>
        <v>0</v>
      </c>
      <c r="CG67" s="260">
        <f t="shared" si="49"/>
        <v>6</v>
      </c>
      <c r="CH67" s="262">
        <f t="shared" si="49"/>
        <v>0</v>
      </c>
      <c r="CI67" s="262">
        <f t="shared" si="49"/>
        <v>60</v>
      </c>
      <c r="CJ67" s="262">
        <f t="shared" si="49"/>
        <v>0</v>
      </c>
      <c r="CK67" s="262">
        <f t="shared" si="49"/>
        <v>0</v>
      </c>
      <c r="CL67" s="266">
        <f t="shared" si="49"/>
        <v>90</v>
      </c>
      <c r="CM67" s="52">
        <f t="shared" ref="CM67:CS67" si="50">SUM(CM58:CM66)</f>
        <v>0</v>
      </c>
      <c r="CN67" s="16">
        <f t="shared" si="50"/>
        <v>0</v>
      </c>
      <c r="CO67" s="16">
        <f t="shared" si="50"/>
        <v>0</v>
      </c>
      <c r="CP67" s="16">
        <f t="shared" si="50"/>
        <v>0</v>
      </c>
      <c r="CQ67" s="16">
        <f t="shared" si="50"/>
        <v>0</v>
      </c>
      <c r="CR67" s="8">
        <f t="shared" si="50"/>
        <v>0</v>
      </c>
      <c r="CS67" s="16">
        <f t="shared" si="50"/>
        <v>0</v>
      </c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667">
        <f>SUM(T68+AG68)</f>
        <v>60</v>
      </c>
      <c r="EU67" s="667">
        <f>SUM(AT68+BG68)</f>
        <v>60</v>
      </c>
      <c r="EV67" s="667">
        <f>SUM(BT68+CG68)</f>
        <v>60</v>
      </c>
    </row>
    <row r="68" spans="1:152" s="17" customFormat="1" ht="15" thickBot="1">
      <c r="A68" s="634"/>
      <c r="B68" s="637"/>
      <c r="C68" s="218" t="s">
        <v>154</v>
      </c>
      <c r="D68" s="219">
        <f t="shared" ref="D68:AI68" si="51">SUM(D16+D36+D45+D67)</f>
        <v>2638</v>
      </c>
      <c r="E68" s="221">
        <f t="shared" si="51"/>
        <v>1783</v>
      </c>
      <c r="F68" s="221">
        <f t="shared" si="51"/>
        <v>265</v>
      </c>
      <c r="G68" s="221">
        <f t="shared" si="51"/>
        <v>1545</v>
      </c>
      <c r="H68" s="221">
        <f t="shared" si="51"/>
        <v>390</v>
      </c>
      <c r="I68" s="221">
        <f t="shared" si="51"/>
        <v>0</v>
      </c>
      <c r="J68" s="221">
        <f t="shared" si="51"/>
        <v>0</v>
      </c>
      <c r="K68" s="221">
        <f t="shared" si="51"/>
        <v>0</v>
      </c>
      <c r="L68" s="221">
        <f t="shared" si="51"/>
        <v>0</v>
      </c>
      <c r="M68" s="221">
        <f t="shared" si="51"/>
        <v>0</v>
      </c>
      <c r="N68" s="221">
        <f t="shared" si="51"/>
        <v>432</v>
      </c>
      <c r="O68" s="221">
        <f t="shared" si="51"/>
        <v>0</v>
      </c>
      <c r="P68" s="313">
        <f t="shared" si="46"/>
        <v>107.4</v>
      </c>
      <c r="Q68" s="313">
        <f t="shared" si="47"/>
        <v>72.599999999999994</v>
      </c>
      <c r="R68" s="269">
        <f t="shared" si="51"/>
        <v>180</v>
      </c>
      <c r="S68" s="292">
        <f t="shared" si="51"/>
        <v>10</v>
      </c>
      <c r="T68" s="287">
        <f t="shared" si="51"/>
        <v>28</v>
      </c>
      <c r="U68" s="288">
        <f t="shared" si="51"/>
        <v>0</v>
      </c>
      <c r="V68" s="288">
        <f t="shared" si="51"/>
        <v>230</v>
      </c>
      <c r="W68" s="288">
        <f t="shared" si="51"/>
        <v>85</v>
      </c>
      <c r="X68" s="288">
        <f t="shared" si="51"/>
        <v>390</v>
      </c>
      <c r="Y68" s="288">
        <f t="shared" si="51"/>
        <v>0</v>
      </c>
      <c r="Z68" s="288">
        <f t="shared" si="51"/>
        <v>0</v>
      </c>
      <c r="AA68" s="288">
        <f t="shared" si="51"/>
        <v>0</v>
      </c>
      <c r="AB68" s="288">
        <f t="shared" si="51"/>
        <v>0</v>
      </c>
      <c r="AC68" s="288">
        <f t="shared" si="51"/>
        <v>0</v>
      </c>
      <c r="AD68" s="288">
        <f t="shared" si="51"/>
        <v>0</v>
      </c>
      <c r="AE68" s="290">
        <f t="shared" si="51"/>
        <v>0</v>
      </c>
      <c r="AF68" s="271">
        <f t="shared" si="51"/>
        <v>0</v>
      </c>
      <c r="AG68" s="287">
        <f t="shared" si="51"/>
        <v>32</v>
      </c>
      <c r="AH68" s="288">
        <f t="shared" si="51"/>
        <v>0</v>
      </c>
      <c r="AI68" s="288">
        <f t="shared" si="51"/>
        <v>290</v>
      </c>
      <c r="AJ68" s="288">
        <f t="shared" ref="AJ68:BO68" si="52">SUM(AJ16+AJ36+AJ45+AJ67)</f>
        <v>105</v>
      </c>
      <c r="AK68" s="288">
        <f t="shared" si="52"/>
        <v>405</v>
      </c>
      <c r="AL68" s="288">
        <f t="shared" si="52"/>
        <v>0</v>
      </c>
      <c r="AM68" s="288">
        <f t="shared" si="52"/>
        <v>0</v>
      </c>
      <c r="AN68" s="288">
        <f t="shared" si="52"/>
        <v>0</v>
      </c>
      <c r="AO68" s="288">
        <f t="shared" si="52"/>
        <v>0</v>
      </c>
      <c r="AP68" s="288">
        <f t="shared" si="52"/>
        <v>0</v>
      </c>
      <c r="AQ68" s="288">
        <f t="shared" si="52"/>
        <v>0</v>
      </c>
      <c r="AR68" s="290">
        <f t="shared" si="52"/>
        <v>0</v>
      </c>
      <c r="AS68" s="270">
        <f t="shared" si="52"/>
        <v>0</v>
      </c>
      <c r="AT68" s="270">
        <f t="shared" si="52"/>
        <v>29</v>
      </c>
      <c r="AU68" s="270">
        <f t="shared" si="52"/>
        <v>0</v>
      </c>
      <c r="AV68" s="270">
        <f t="shared" si="52"/>
        <v>251</v>
      </c>
      <c r="AW68" s="270">
        <f t="shared" si="52"/>
        <v>45</v>
      </c>
      <c r="AX68" s="270">
        <f t="shared" si="52"/>
        <v>240</v>
      </c>
      <c r="AY68" s="270">
        <f t="shared" si="52"/>
        <v>75</v>
      </c>
      <c r="AZ68" s="270">
        <f t="shared" si="52"/>
        <v>0</v>
      </c>
      <c r="BA68" s="270">
        <f t="shared" si="52"/>
        <v>0</v>
      </c>
      <c r="BB68" s="270">
        <f t="shared" si="52"/>
        <v>0</v>
      </c>
      <c r="BC68" s="270">
        <f t="shared" si="52"/>
        <v>0</v>
      </c>
      <c r="BD68" s="270">
        <f t="shared" si="52"/>
        <v>0</v>
      </c>
      <c r="BE68" s="270">
        <f t="shared" si="52"/>
        <v>144</v>
      </c>
      <c r="BF68" s="271">
        <f t="shared" si="52"/>
        <v>0</v>
      </c>
      <c r="BG68" s="219">
        <f t="shared" si="52"/>
        <v>31</v>
      </c>
      <c r="BH68" s="221">
        <f t="shared" si="52"/>
        <v>0</v>
      </c>
      <c r="BI68" s="221">
        <f t="shared" si="52"/>
        <v>286</v>
      </c>
      <c r="BJ68" s="221">
        <f t="shared" si="52"/>
        <v>30</v>
      </c>
      <c r="BK68" s="221">
        <f t="shared" si="52"/>
        <v>240</v>
      </c>
      <c r="BL68" s="221">
        <f t="shared" si="52"/>
        <v>105</v>
      </c>
      <c r="BM68" s="221">
        <f t="shared" si="52"/>
        <v>0</v>
      </c>
      <c r="BN68" s="221">
        <f t="shared" si="52"/>
        <v>0</v>
      </c>
      <c r="BO68" s="221">
        <f t="shared" si="52"/>
        <v>0</v>
      </c>
      <c r="BP68" s="221">
        <f t="shared" ref="BP68:CL68" si="53">SUM(BP16+BP36+BP45+BP67)</f>
        <v>0</v>
      </c>
      <c r="BQ68" s="221">
        <f t="shared" si="53"/>
        <v>0</v>
      </c>
      <c r="BR68" s="269">
        <f t="shared" si="53"/>
        <v>144</v>
      </c>
      <c r="BS68" s="271">
        <f t="shared" si="53"/>
        <v>0</v>
      </c>
      <c r="BT68" s="219">
        <f t="shared" si="53"/>
        <v>32</v>
      </c>
      <c r="BU68" s="221">
        <f t="shared" si="53"/>
        <v>0</v>
      </c>
      <c r="BV68" s="221">
        <f t="shared" si="53"/>
        <v>311</v>
      </c>
      <c r="BW68" s="221">
        <f t="shared" si="53"/>
        <v>0</v>
      </c>
      <c r="BX68" s="221">
        <f t="shared" si="53"/>
        <v>225</v>
      </c>
      <c r="BY68" s="221">
        <f t="shared" si="53"/>
        <v>120</v>
      </c>
      <c r="BZ68" s="221">
        <f t="shared" si="53"/>
        <v>0</v>
      </c>
      <c r="CA68" s="221">
        <f t="shared" si="53"/>
        <v>0</v>
      </c>
      <c r="CB68" s="221">
        <f t="shared" si="53"/>
        <v>0</v>
      </c>
      <c r="CC68" s="221">
        <f t="shared" si="53"/>
        <v>0</v>
      </c>
      <c r="CD68" s="221">
        <f t="shared" si="53"/>
        <v>0</v>
      </c>
      <c r="CE68" s="269">
        <f t="shared" si="53"/>
        <v>144</v>
      </c>
      <c r="CF68" s="271">
        <f t="shared" si="53"/>
        <v>0</v>
      </c>
      <c r="CG68" s="219">
        <f t="shared" si="53"/>
        <v>28</v>
      </c>
      <c r="CH68" s="221">
        <f t="shared" si="53"/>
        <v>0</v>
      </c>
      <c r="CI68" s="221">
        <f t="shared" si="53"/>
        <v>415</v>
      </c>
      <c r="CJ68" s="221">
        <f t="shared" si="53"/>
        <v>0</v>
      </c>
      <c r="CK68" s="221">
        <f t="shared" si="53"/>
        <v>195</v>
      </c>
      <c r="CL68" s="269">
        <f t="shared" si="53"/>
        <v>90</v>
      </c>
      <c r="CM68" s="52"/>
      <c r="CN68" s="16"/>
      <c r="CO68" s="16"/>
      <c r="CP68" s="16"/>
      <c r="CQ68" s="16"/>
      <c r="CR68" s="8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667"/>
      <c r="EU68" s="667"/>
      <c r="EV68" s="667"/>
    </row>
    <row r="69" spans="1:152" ht="17.25" customHeight="1">
      <c r="A69" s="626" t="s">
        <v>188</v>
      </c>
      <c r="B69" s="413" t="s">
        <v>127</v>
      </c>
      <c r="C69" s="224" t="s">
        <v>156</v>
      </c>
      <c r="D69" s="174">
        <f>SUM(W69,X69,AJ69,AK69,AW69,AX69,AY69,BJ69,BK69,BL69,BW69,BX69,BY69,CJ69,CK69,CL69)</f>
        <v>90</v>
      </c>
      <c r="E69" s="174">
        <f t="shared" si="7"/>
        <v>5</v>
      </c>
      <c r="F69" s="175">
        <f t="shared" si="8"/>
        <v>30</v>
      </c>
      <c r="G69" s="175">
        <f t="shared" si="3"/>
        <v>60</v>
      </c>
      <c r="H69" s="176">
        <f t="shared" si="4"/>
        <v>0</v>
      </c>
      <c r="I69" s="176"/>
      <c r="J69" s="176"/>
      <c r="K69" s="176"/>
      <c r="L69" s="176"/>
      <c r="M69" s="176"/>
      <c r="N69" s="176">
        <f t="shared" si="5"/>
        <v>0</v>
      </c>
      <c r="O69" s="176"/>
      <c r="P69" s="314">
        <f>ROUND(D69/((D69+E69)/R69),1)</f>
        <v>2.8</v>
      </c>
      <c r="Q69" s="314">
        <f>R69-P69</f>
        <v>0.20000000000000018</v>
      </c>
      <c r="R69" s="177">
        <f t="shared" si="6"/>
        <v>3</v>
      </c>
      <c r="S69" s="333" t="s">
        <v>62</v>
      </c>
      <c r="T69" s="340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2"/>
      <c r="AF69" s="199"/>
      <c r="AG69" s="340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2"/>
      <c r="AS69" s="336"/>
      <c r="AT69" s="461">
        <v>3</v>
      </c>
      <c r="AU69" s="462"/>
      <c r="AV69" s="462">
        <v>5</v>
      </c>
      <c r="AW69" s="462">
        <v>30</v>
      </c>
      <c r="AX69" s="462">
        <v>60</v>
      </c>
      <c r="AY69" s="341"/>
      <c r="AZ69" s="341"/>
      <c r="BA69" s="341"/>
      <c r="BB69" s="341"/>
      <c r="BC69" s="341"/>
      <c r="BD69" s="341"/>
      <c r="BE69" s="464"/>
      <c r="BF69" s="230"/>
      <c r="BG69" s="254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7"/>
      <c r="BT69" s="228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9"/>
      <c r="CF69" s="231"/>
      <c r="CG69" s="340"/>
      <c r="CH69" s="341"/>
      <c r="CI69" s="341"/>
      <c r="CJ69" s="341"/>
      <c r="CK69" s="341"/>
      <c r="CL69" s="342"/>
      <c r="CM69" s="57"/>
      <c r="CN69" s="20"/>
      <c r="CO69" s="20"/>
      <c r="CP69" s="20"/>
      <c r="CQ69" s="20"/>
      <c r="CR69" s="8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4"/>
      <c r="DU69" s="4"/>
      <c r="DV69" s="4"/>
      <c r="DW69" s="4"/>
      <c r="DX69" s="4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</row>
    <row r="70" spans="1:152" ht="15.75" customHeight="1">
      <c r="A70" s="627"/>
      <c r="B70" s="413" t="s">
        <v>130</v>
      </c>
      <c r="C70" s="232" t="s">
        <v>157</v>
      </c>
      <c r="D70" s="173">
        <f t="shared" ref="D70:D75" si="54">SUM(W70,X70,AJ70,AK70,AW70,AX70,AY70,BJ70,BK70,BL70,BW70,BX70,BY70,CJ70,CK70,CL70)</f>
        <v>90</v>
      </c>
      <c r="E70" s="174">
        <f t="shared" si="7"/>
        <v>5</v>
      </c>
      <c r="F70" s="175">
        <f t="shared" si="8"/>
        <v>30</v>
      </c>
      <c r="G70" s="175">
        <f t="shared" si="3"/>
        <v>60</v>
      </c>
      <c r="H70" s="176">
        <f t="shared" si="4"/>
        <v>0</v>
      </c>
      <c r="I70" s="181"/>
      <c r="J70" s="181"/>
      <c r="K70" s="181"/>
      <c r="L70" s="181"/>
      <c r="M70" s="181"/>
      <c r="N70" s="176">
        <f t="shared" si="5"/>
        <v>0</v>
      </c>
      <c r="O70" s="181"/>
      <c r="P70" s="314">
        <f t="shared" ref="P70:P78" si="55">ROUND(D70/((D70+E70)/R70),1)</f>
        <v>2.8</v>
      </c>
      <c r="Q70" s="314">
        <f t="shared" ref="Q70:Q78" si="56">R70-P70</f>
        <v>0.20000000000000018</v>
      </c>
      <c r="R70" s="177">
        <f t="shared" si="6"/>
        <v>3</v>
      </c>
      <c r="S70" s="333" t="s">
        <v>62</v>
      </c>
      <c r="T70" s="233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234"/>
      <c r="AF70" s="199"/>
      <c r="AG70" s="233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234"/>
      <c r="AS70" s="337"/>
      <c r="AT70" s="345">
        <v>3</v>
      </c>
      <c r="AU70" s="202"/>
      <c r="AV70" s="202">
        <v>5</v>
      </c>
      <c r="AW70" s="202">
        <v>30</v>
      </c>
      <c r="AX70" s="202">
        <v>60</v>
      </c>
      <c r="AY70" s="239"/>
      <c r="AZ70" s="239"/>
      <c r="BA70" s="239"/>
      <c r="BB70" s="239"/>
      <c r="BC70" s="239"/>
      <c r="BD70" s="239"/>
      <c r="BE70" s="353"/>
      <c r="BF70" s="235"/>
      <c r="BG70" s="237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5"/>
      <c r="BT70" s="241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40"/>
      <c r="CF70" s="185"/>
      <c r="CG70" s="241"/>
      <c r="CH70" s="239"/>
      <c r="CI70" s="239"/>
      <c r="CJ70" s="239"/>
      <c r="CK70" s="239"/>
      <c r="CL70" s="234"/>
      <c r="CM70" s="57"/>
      <c r="CN70" s="20"/>
      <c r="CO70" s="20"/>
      <c r="CP70" s="20"/>
      <c r="CQ70" s="20"/>
      <c r="CR70" s="8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8"/>
      <c r="DU70" s="8"/>
      <c r="DV70" s="8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4"/>
      <c r="EH70" s="4"/>
      <c r="EI70" s="4"/>
      <c r="EJ70" s="7"/>
      <c r="EK70" s="7"/>
      <c r="EL70" s="7"/>
      <c r="EM70" s="7"/>
      <c r="EN70" s="7"/>
      <c r="EO70" s="7"/>
      <c r="EP70" s="7"/>
      <c r="EQ70" s="7"/>
      <c r="ER70" s="7"/>
      <c r="ES70" s="7"/>
    </row>
    <row r="71" spans="1:152" ht="18" customHeight="1">
      <c r="A71" s="627"/>
      <c r="B71" s="413" t="s">
        <v>132</v>
      </c>
      <c r="C71" s="232" t="s">
        <v>158</v>
      </c>
      <c r="D71" s="173">
        <f t="shared" si="54"/>
        <v>45</v>
      </c>
      <c r="E71" s="174">
        <f t="shared" si="7"/>
        <v>5</v>
      </c>
      <c r="F71" s="175">
        <f t="shared" si="8"/>
        <v>15</v>
      </c>
      <c r="G71" s="175">
        <f t="shared" si="3"/>
        <v>30</v>
      </c>
      <c r="H71" s="176">
        <f t="shared" si="4"/>
        <v>0</v>
      </c>
      <c r="I71" s="181"/>
      <c r="J71" s="181"/>
      <c r="K71" s="181"/>
      <c r="L71" s="181"/>
      <c r="M71" s="181"/>
      <c r="N71" s="176">
        <f t="shared" si="5"/>
        <v>0</v>
      </c>
      <c r="O71" s="181"/>
      <c r="P71" s="314">
        <f t="shared" si="55"/>
        <v>1.8</v>
      </c>
      <c r="Q71" s="314">
        <f t="shared" si="56"/>
        <v>0.19999999999999996</v>
      </c>
      <c r="R71" s="177">
        <f t="shared" si="6"/>
        <v>2</v>
      </c>
      <c r="S71" s="334" t="s">
        <v>71</v>
      </c>
      <c r="T71" s="233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234"/>
      <c r="AF71" s="199"/>
      <c r="AG71" s="233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234"/>
      <c r="AS71" s="337"/>
      <c r="AT71" s="233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234"/>
      <c r="BF71" s="235"/>
      <c r="BG71" s="205">
        <v>2</v>
      </c>
      <c r="BH71" s="193"/>
      <c r="BI71" s="193">
        <v>5</v>
      </c>
      <c r="BJ71" s="193">
        <v>15</v>
      </c>
      <c r="BK71" s="193">
        <v>30</v>
      </c>
      <c r="BL71" s="194"/>
      <c r="BM71" s="194"/>
      <c r="BN71" s="194"/>
      <c r="BO71" s="194"/>
      <c r="BP71" s="194"/>
      <c r="BQ71" s="194"/>
      <c r="BR71" s="418"/>
      <c r="BS71" s="195"/>
      <c r="BT71" s="241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40"/>
      <c r="CF71" s="185"/>
      <c r="CG71" s="241"/>
      <c r="CH71" s="239"/>
      <c r="CI71" s="239"/>
      <c r="CJ71" s="239"/>
      <c r="CK71" s="239"/>
      <c r="CL71" s="234"/>
      <c r="CM71" s="57"/>
      <c r="CN71" s="20"/>
      <c r="CO71" s="20"/>
      <c r="CP71" s="20"/>
      <c r="CQ71" s="20"/>
      <c r="CR71" s="8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8"/>
      <c r="DU71" s="8"/>
      <c r="DV71" s="8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4"/>
      <c r="EH71" s="4"/>
      <c r="EI71" s="4"/>
      <c r="EJ71" s="7"/>
      <c r="EK71" s="7"/>
      <c r="EL71" s="7"/>
      <c r="EM71" s="7"/>
      <c r="EN71" s="7"/>
      <c r="EO71" s="7"/>
      <c r="EP71" s="7"/>
      <c r="EQ71" s="7"/>
      <c r="ER71" s="7"/>
      <c r="ES71" s="7"/>
    </row>
    <row r="72" spans="1:152" ht="17.25" customHeight="1">
      <c r="A72" s="627"/>
      <c r="B72" s="413" t="s">
        <v>134</v>
      </c>
      <c r="C72" s="232" t="s">
        <v>159</v>
      </c>
      <c r="D72" s="173">
        <f t="shared" si="54"/>
        <v>15</v>
      </c>
      <c r="E72" s="174">
        <f t="shared" si="7"/>
        <v>10</v>
      </c>
      <c r="F72" s="175">
        <f t="shared" si="8"/>
        <v>0</v>
      </c>
      <c r="G72" s="175">
        <f t="shared" si="3"/>
        <v>15</v>
      </c>
      <c r="H72" s="176">
        <f t="shared" si="4"/>
        <v>0</v>
      </c>
      <c r="I72" s="181"/>
      <c r="J72" s="181"/>
      <c r="K72" s="181"/>
      <c r="L72" s="181"/>
      <c r="M72" s="181"/>
      <c r="N72" s="176">
        <f t="shared" si="5"/>
        <v>0</v>
      </c>
      <c r="O72" s="181"/>
      <c r="P72" s="314">
        <f t="shared" si="55"/>
        <v>0.6</v>
      </c>
      <c r="Q72" s="314">
        <f t="shared" si="56"/>
        <v>0.4</v>
      </c>
      <c r="R72" s="177">
        <f t="shared" si="6"/>
        <v>1</v>
      </c>
      <c r="S72" s="334" t="s">
        <v>71</v>
      </c>
      <c r="T72" s="233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234"/>
      <c r="AF72" s="199"/>
      <c r="AG72" s="233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234"/>
      <c r="AS72" s="337"/>
      <c r="AT72" s="233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234"/>
      <c r="BF72" s="235"/>
      <c r="BG72" s="205">
        <v>1</v>
      </c>
      <c r="BH72" s="193"/>
      <c r="BI72" s="193">
        <v>10</v>
      </c>
      <c r="BJ72" s="194"/>
      <c r="BK72" s="193">
        <v>15</v>
      </c>
      <c r="BL72" s="194"/>
      <c r="BM72" s="194"/>
      <c r="BN72" s="194"/>
      <c r="BO72" s="194"/>
      <c r="BP72" s="194"/>
      <c r="BQ72" s="194"/>
      <c r="BR72" s="194"/>
      <c r="BS72" s="195"/>
      <c r="BT72" s="241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40"/>
      <c r="CF72" s="185"/>
      <c r="CG72" s="241"/>
      <c r="CH72" s="239"/>
      <c r="CI72" s="239"/>
      <c r="CJ72" s="239"/>
      <c r="CK72" s="239"/>
      <c r="CL72" s="234"/>
      <c r="CM72" s="57"/>
      <c r="CN72" s="20"/>
      <c r="CO72" s="20"/>
      <c r="CP72" s="20"/>
      <c r="CQ72" s="20"/>
      <c r="CR72" s="8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8"/>
      <c r="DU72" s="8"/>
      <c r="DV72" s="8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4"/>
      <c r="EH72" s="4"/>
      <c r="EI72" s="4"/>
      <c r="EJ72" s="7"/>
      <c r="EK72" s="7"/>
      <c r="EL72" s="7"/>
      <c r="EM72" s="7"/>
      <c r="EN72" s="7"/>
      <c r="EO72" s="7"/>
      <c r="EP72" s="7"/>
      <c r="EQ72" s="7"/>
      <c r="ER72" s="7"/>
      <c r="ES72" s="7"/>
    </row>
    <row r="73" spans="1:152" ht="14.5">
      <c r="A73" s="627"/>
      <c r="B73" s="413" t="s">
        <v>136</v>
      </c>
      <c r="C73" s="232" t="s">
        <v>160</v>
      </c>
      <c r="D73" s="173">
        <f t="shared" si="54"/>
        <v>135</v>
      </c>
      <c r="E73" s="174">
        <f t="shared" si="7"/>
        <v>90</v>
      </c>
      <c r="F73" s="175">
        <f t="shared" si="8"/>
        <v>60</v>
      </c>
      <c r="G73" s="175">
        <f t="shared" si="3"/>
        <v>75</v>
      </c>
      <c r="H73" s="176">
        <f t="shared" si="4"/>
        <v>0</v>
      </c>
      <c r="I73" s="181"/>
      <c r="J73" s="181"/>
      <c r="K73" s="181"/>
      <c r="L73" s="181"/>
      <c r="M73" s="181"/>
      <c r="N73" s="176">
        <f t="shared" si="5"/>
        <v>0</v>
      </c>
      <c r="O73" s="181"/>
      <c r="P73" s="314">
        <f t="shared" si="55"/>
        <v>5.4</v>
      </c>
      <c r="Q73" s="314">
        <f t="shared" si="56"/>
        <v>3.5999999999999996</v>
      </c>
      <c r="R73" s="177">
        <f t="shared" si="6"/>
        <v>9</v>
      </c>
      <c r="S73" s="334" t="s">
        <v>126</v>
      </c>
      <c r="T73" s="233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234"/>
      <c r="AF73" s="199"/>
      <c r="AG73" s="233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234"/>
      <c r="AS73" s="337"/>
      <c r="AT73" s="233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234"/>
      <c r="BF73" s="235"/>
      <c r="BG73" s="237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5"/>
      <c r="BT73" s="345">
        <v>5</v>
      </c>
      <c r="BU73" s="202"/>
      <c r="BV73" s="202">
        <v>50</v>
      </c>
      <c r="BW73" s="202">
        <v>30</v>
      </c>
      <c r="BX73" s="202">
        <v>45</v>
      </c>
      <c r="BY73" s="194"/>
      <c r="BZ73" s="194"/>
      <c r="CA73" s="194"/>
      <c r="CB73" s="194"/>
      <c r="CC73" s="194"/>
      <c r="CD73" s="194"/>
      <c r="CE73" s="234"/>
      <c r="CF73" s="337"/>
      <c r="CG73" s="345">
        <v>4</v>
      </c>
      <c r="CH73" s="181"/>
      <c r="CI73" s="181">
        <v>40</v>
      </c>
      <c r="CJ73" s="202">
        <v>30</v>
      </c>
      <c r="CK73" s="181">
        <v>30</v>
      </c>
      <c r="CL73" s="234"/>
      <c r="CM73" s="57"/>
      <c r="CN73" s="20"/>
      <c r="CO73" s="20"/>
      <c r="CP73" s="20"/>
      <c r="CQ73" s="20"/>
      <c r="CR73" s="8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4"/>
      <c r="DU73" s="4"/>
      <c r="DV73" s="4"/>
      <c r="DW73" s="4"/>
      <c r="DX73" s="4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</row>
    <row r="74" spans="1:152" ht="33" customHeight="1">
      <c r="A74" s="627"/>
      <c r="B74" s="413" t="s">
        <v>138</v>
      </c>
      <c r="C74" s="236" t="s">
        <v>161</v>
      </c>
      <c r="D74" s="173">
        <f t="shared" si="54"/>
        <v>75</v>
      </c>
      <c r="E74" s="174">
        <f t="shared" si="7"/>
        <v>50</v>
      </c>
      <c r="F74" s="175">
        <f t="shared" si="8"/>
        <v>0</v>
      </c>
      <c r="G74" s="175">
        <f t="shared" si="3"/>
        <v>75</v>
      </c>
      <c r="H74" s="176">
        <f t="shared" si="4"/>
        <v>0</v>
      </c>
      <c r="I74" s="181"/>
      <c r="J74" s="181"/>
      <c r="K74" s="181"/>
      <c r="L74" s="181"/>
      <c r="M74" s="181"/>
      <c r="N74" s="176">
        <f t="shared" si="5"/>
        <v>0</v>
      </c>
      <c r="O74" s="181"/>
      <c r="P74" s="314">
        <f t="shared" si="55"/>
        <v>3</v>
      </c>
      <c r="Q74" s="314">
        <f t="shared" si="56"/>
        <v>2</v>
      </c>
      <c r="R74" s="177">
        <f t="shared" si="6"/>
        <v>5</v>
      </c>
      <c r="S74" s="334" t="s">
        <v>71</v>
      </c>
      <c r="T74" s="233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234"/>
      <c r="AF74" s="199"/>
      <c r="AG74" s="233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234"/>
      <c r="AS74" s="337"/>
      <c r="AT74" s="233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234"/>
      <c r="BF74" s="235"/>
      <c r="BG74" s="237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5"/>
      <c r="BT74" s="345">
        <v>3</v>
      </c>
      <c r="BU74" s="202"/>
      <c r="BV74" s="202">
        <v>30</v>
      </c>
      <c r="BW74" s="239"/>
      <c r="BX74" s="202">
        <v>45</v>
      </c>
      <c r="BY74" s="239"/>
      <c r="BZ74" s="239"/>
      <c r="CA74" s="239"/>
      <c r="CB74" s="239"/>
      <c r="CC74" s="239"/>
      <c r="CD74" s="239"/>
      <c r="CE74" s="240"/>
      <c r="CF74" s="185"/>
      <c r="CG74" s="345">
        <v>2</v>
      </c>
      <c r="CH74" s="202"/>
      <c r="CI74" s="202">
        <v>20</v>
      </c>
      <c r="CJ74" s="239"/>
      <c r="CK74" s="202">
        <v>30</v>
      </c>
      <c r="CL74" s="419"/>
      <c r="CM74" s="57"/>
      <c r="CN74" s="20"/>
      <c r="CO74" s="20"/>
      <c r="CP74" s="20"/>
      <c r="CQ74" s="20"/>
      <c r="CR74" s="8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4"/>
      <c r="DU74" s="4"/>
      <c r="DV74" s="4"/>
      <c r="DW74" s="4"/>
      <c r="DX74" s="4"/>
      <c r="DY74" s="7"/>
      <c r="DZ74" s="7"/>
      <c r="EA74" s="7"/>
      <c r="EB74" s="7"/>
      <c r="EC74" s="7"/>
      <c r="ED74" s="7"/>
      <c r="EE74" s="7"/>
      <c r="EF74" s="7"/>
      <c r="EG74" s="4"/>
      <c r="EH74" s="4"/>
      <c r="EI74" s="4"/>
      <c r="EJ74" s="4"/>
      <c r="EK74" s="4"/>
      <c r="EL74" s="7"/>
      <c r="EM74" s="7"/>
      <c r="EN74" s="7"/>
      <c r="EO74" s="7"/>
      <c r="EP74" s="7"/>
      <c r="EQ74" s="7"/>
      <c r="ER74" s="7"/>
      <c r="ES74" s="7"/>
    </row>
    <row r="75" spans="1:152" ht="15" customHeight="1">
      <c r="A75" s="627"/>
      <c r="B75" s="413" t="s">
        <v>140</v>
      </c>
      <c r="C75" s="467" t="s">
        <v>162</v>
      </c>
      <c r="D75" s="173">
        <f t="shared" si="54"/>
        <v>0</v>
      </c>
      <c r="E75" s="174">
        <f t="shared" si="7"/>
        <v>56</v>
      </c>
      <c r="F75" s="175">
        <f t="shared" si="8"/>
        <v>0</v>
      </c>
      <c r="G75" s="175">
        <f t="shared" si="3"/>
        <v>0</v>
      </c>
      <c r="H75" s="176">
        <f t="shared" si="4"/>
        <v>0</v>
      </c>
      <c r="I75" s="211"/>
      <c r="J75" s="211"/>
      <c r="K75" s="211"/>
      <c r="L75" s="211"/>
      <c r="M75" s="211"/>
      <c r="N75" s="176">
        <f t="shared" si="5"/>
        <v>144</v>
      </c>
      <c r="O75" s="211"/>
      <c r="P75" s="314">
        <f t="shared" si="55"/>
        <v>0</v>
      </c>
      <c r="Q75" s="314">
        <f t="shared" si="56"/>
        <v>8</v>
      </c>
      <c r="R75" s="177">
        <f t="shared" si="6"/>
        <v>8</v>
      </c>
      <c r="S75" s="334" t="s">
        <v>71</v>
      </c>
      <c r="T75" s="249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7"/>
      <c r="AF75" s="199"/>
      <c r="AG75" s="249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7"/>
      <c r="AS75" s="344"/>
      <c r="AT75" s="251">
        <v>8</v>
      </c>
      <c r="AU75" s="248"/>
      <c r="AV75" s="248">
        <v>56</v>
      </c>
      <c r="AW75" s="246"/>
      <c r="AX75" s="246"/>
      <c r="AY75" s="246"/>
      <c r="AZ75" s="246"/>
      <c r="BA75" s="246"/>
      <c r="BB75" s="246"/>
      <c r="BC75" s="246"/>
      <c r="BD75" s="246"/>
      <c r="BE75" s="477">
        <v>144</v>
      </c>
      <c r="BF75" s="250"/>
      <c r="BG75" s="245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16"/>
      <c r="BT75" s="249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7"/>
      <c r="CF75" s="252"/>
      <c r="CG75" s="249"/>
      <c r="CH75" s="246"/>
      <c r="CI75" s="246"/>
      <c r="CJ75" s="246"/>
      <c r="CK75" s="246"/>
      <c r="CL75" s="514"/>
      <c r="CM75" s="57"/>
      <c r="CN75" s="20"/>
      <c r="CO75" s="20"/>
      <c r="CP75" s="20"/>
      <c r="CQ75" s="20"/>
      <c r="CR75" s="8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4"/>
      <c r="DU75" s="4"/>
      <c r="DV75" s="4"/>
      <c r="DW75" s="4"/>
      <c r="DX75" s="4"/>
      <c r="DY75" s="7"/>
      <c r="DZ75" s="7"/>
      <c r="EA75" s="7"/>
      <c r="EB75" s="7"/>
      <c r="EC75" s="7"/>
      <c r="ED75" s="7"/>
      <c r="EE75" s="7"/>
      <c r="EF75" s="7"/>
      <c r="EG75" s="4"/>
      <c r="EH75" s="4"/>
      <c r="EI75" s="4"/>
      <c r="EJ75" s="4"/>
      <c r="EK75" s="4"/>
      <c r="EL75" s="7"/>
      <c r="EM75" s="7"/>
      <c r="EN75" s="7"/>
      <c r="EO75" s="7"/>
      <c r="EP75" s="7"/>
      <c r="EQ75" s="7"/>
      <c r="ER75" s="7"/>
      <c r="ES75" s="7"/>
    </row>
    <row r="76" spans="1:152" ht="15" thickBot="1">
      <c r="A76" s="627"/>
      <c r="B76" s="413" t="s">
        <v>142</v>
      </c>
      <c r="C76" s="243" t="s">
        <v>189</v>
      </c>
      <c r="D76" s="173">
        <f>SUM(AE76,AR76,BE76,BR76,CE76,CL76)</f>
        <v>288</v>
      </c>
      <c r="E76" s="208">
        <f t="shared" si="7"/>
        <v>112</v>
      </c>
      <c r="F76" s="209">
        <f t="shared" si="8"/>
        <v>0</v>
      </c>
      <c r="G76" s="209">
        <f t="shared" si="3"/>
        <v>0</v>
      </c>
      <c r="H76" s="210">
        <f t="shared" si="4"/>
        <v>0</v>
      </c>
      <c r="I76" s="211"/>
      <c r="J76" s="211"/>
      <c r="K76" s="211"/>
      <c r="L76" s="211"/>
      <c r="M76" s="211"/>
      <c r="N76" s="210">
        <f t="shared" si="5"/>
        <v>288</v>
      </c>
      <c r="O76" s="211"/>
      <c r="P76" s="314">
        <f t="shared" si="55"/>
        <v>11.5</v>
      </c>
      <c r="Q76" s="314">
        <f t="shared" si="56"/>
        <v>4.5</v>
      </c>
      <c r="R76" s="212">
        <f t="shared" si="6"/>
        <v>16</v>
      </c>
      <c r="S76" s="335" t="s">
        <v>190</v>
      </c>
      <c r="T76" s="200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7"/>
      <c r="AF76" s="199"/>
      <c r="AG76" s="200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7"/>
      <c r="AS76" s="344"/>
      <c r="AT76" s="200"/>
      <c r="AU76" s="191"/>
      <c r="AV76" s="191"/>
      <c r="AW76" s="191"/>
      <c r="AX76" s="191"/>
      <c r="AY76" s="191"/>
      <c r="AZ76" s="196"/>
      <c r="BA76" s="196"/>
      <c r="BB76" s="196"/>
      <c r="BC76" s="196"/>
      <c r="BD76" s="196"/>
      <c r="BE76" s="197"/>
      <c r="BF76" s="250"/>
      <c r="BG76" s="198">
        <v>8</v>
      </c>
      <c r="BH76" s="196"/>
      <c r="BI76" s="196">
        <v>56</v>
      </c>
      <c r="BJ76" s="191"/>
      <c r="BK76" s="191"/>
      <c r="BL76" s="191"/>
      <c r="BM76" s="196"/>
      <c r="BN76" s="196"/>
      <c r="BO76" s="196"/>
      <c r="BP76" s="196"/>
      <c r="BQ76" s="196"/>
      <c r="BR76" s="196">
        <v>144</v>
      </c>
      <c r="BS76" s="286"/>
      <c r="BT76" s="283">
        <v>8</v>
      </c>
      <c r="BU76" s="215"/>
      <c r="BV76" s="215">
        <v>56</v>
      </c>
      <c r="BW76" s="246"/>
      <c r="BX76" s="246"/>
      <c r="BY76" s="246"/>
      <c r="BZ76" s="215"/>
      <c r="CA76" s="215"/>
      <c r="CB76" s="215"/>
      <c r="CC76" s="215"/>
      <c r="CD76" s="215"/>
      <c r="CE76" s="217">
        <v>144</v>
      </c>
      <c r="CF76" s="344"/>
      <c r="CG76" s="200"/>
      <c r="CH76" s="191"/>
      <c r="CI76" s="191"/>
      <c r="CJ76" s="191"/>
      <c r="CK76" s="191"/>
      <c r="CL76" s="197"/>
      <c r="CM76" s="57"/>
      <c r="CN76" s="20"/>
      <c r="CO76" s="20"/>
      <c r="CP76" s="20"/>
      <c r="CQ76" s="20"/>
      <c r="CR76" s="8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</row>
    <row r="77" spans="1:152" s="17" customFormat="1" ht="15" thickBot="1">
      <c r="A77" s="627"/>
      <c r="B77" s="636"/>
      <c r="C77" s="218" t="s">
        <v>65</v>
      </c>
      <c r="D77" s="287">
        <f t="shared" ref="D77:R77" si="57">SUM(D69:D76)</f>
        <v>738</v>
      </c>
      <c r="E77" s="288">
        <f t="shared" si="57"/>
        <v>333</v>
      </c>
      <c r="F77" s="288">
        <f t="shared" si="57"/>
        <v>135</v>
      </c>
      <c r="G77" s="288">
        <f t="shared" si="57"/>
        <v>315</v>
      </c>
      <c r="H77" s="288">
        <f t="shared" si="57"/>
        <v>0</v>
      </c>
      <c r="I77" s="288">
        <f t="shared" si="57"/>
        <v>0</v>
      </c>
      <c r="J77" s="288">
        <f t="shared" si="57"/>
        <v>0</v>
      </c>
      <c r="K77" s="288">
        <f t="shared" si="57"/>
        <v>0</v>
      </c>
      <c r="L77" s="288">
        <f t="shared" si="57"/>
        <v>0</v>
      </c>
      <c r="M77" s="288">
        <f t="shared" si="57"/>
        <v>0</v>
      </c>
      <c r="N77" s="288">
        <f t="shared" si="57"/>
        <v>432</v>
      </c>
      <c r="O77" s="288">
        <f t="shared" si="57"/>
        <v>0</v>
      </c>
      <c r="P77" s="315">
        <f t="shared" si="55"/>
        <v>32.4</v>
      </c>
      <c r="Q77" s="315">
        <f t="shared" si="56"/>
        <v>14.600000000000001</v>
      </c>
      <c r="R77" s="289">
        <f t="shared" si="57"/>
        <v>47</v>
      </c>
      <c r="S77" s="292">
        <v>3</v>
      </c>
      <c r="T77" s="219">
        <f t="shared" ref="T77:AY77" si="58">SUM(T69:T76)</f>
        <v>0</v>
      </c>
      <c r="U77" s="220">
        <f t="shared" si="58"/>
        <v>0</v>
      </c>
      <c r="V77" s="220">
        <f t="shared" si="58"/>
        <v>0</v>
      </c>
      <c r="W77" s="220">
        <f t="shared" si="58"/>
        <v>0</v>
      </c>
      <c r="X77" s="220">
        <f t="shared" si="58"/>
        <v>0</v>
      </c>
      <c r="Y77" s="220">
        <f t="shared" si="58"/>
        <v>0</v>
      </c>
      <c r="Z77" s="220">
        <f t="shared" si="58"/>
        <v>0</v>
      </c>
      <c r="AA77" s="220">
        <f t="shared" si="58"/>
        <v>0</v>
      </c>
      <c r="AB77" s="220">
        <f t="shared" si="58"/>
        <v>0</v>
      </c>
      <c r="AC77" s="220">
        <f t="shared" si="58"/>
        <v>0</v>
      </c>
      <c r="AD77" s="220">
        <f t="shared" si="58"/>
        <v>0</v>
      </c>
      <c r="AE77" s="222">
        <f t="shared" si="58"/>
        <v>0</v>
      </c>
      <c r="AF77" s="223">
        <f t="shared" si="58"/>
        <v>0</v>
      </c>
      <c r="AG77" s="219">
        <f t="shared" si="58"/>
        <v>0</v>
      </c>
      <c r="AH77" s="220">
        <f t="shared" si="58"/>
        <v>0</v>
      </c>
      <c r="AI77" s="220">
        <f t="shared" si="58"/>
        <v>0</v>
      </c>
      <c r="AJ77" s="220">
        <f t="shared" si="58"/>
        <v>0</v>
      </c>
      <c r="AK77" s="220">
        <f t="shared" si="58"/>
        <v>0</v>
      </c>
      <c r="AL77" s="220">
        <f t="shared" si="58"/>
        <v>0</v>
      </c>
      <c r="AM77" s="220">
        <f t="shared" si="58"/>
        <v>0</v>
      </c>
      <c r="AN77" s="220">
        <f t="shared" si="58"/>
        <v>0</v>
      </c>
      <c r="AO77" s="220">
        <f t="shared" si="58"/>
        <v>0</v>
      </c>
      <c r="AP77" s="220">
        <f t="shared" si="58"/>
        <v>0</v>
      </c>
      <c r="AQ77" s="220">
        <f t="shared" si="58"/>
        <v>0</v>
      </c>
      <c r="AR77" s="222">
        <f t="shared" si="58"/>
        <v>0</v>
      </c>
      <c r="AS77" s="291">
        <f t="shared" si="58"/>
        <v>0</v>
      </c>
      <c r="AT77" s="219">
        <f t="shared" si="58"/>
        <v>14</v>
      </c>
      <c r="AU77" s="220">
        <f t="shared" si="58"/>
        <v>0</v>
      </c>
      <c r="AV77" s="220">
        <f t="shared" si="58"/>
        <v>66</v>
      </c>
      <c r="AW77" s="220">
        <f t="shared" si="58"/>
        <v>60</v>
      </c>
      <c r="AX77" s="220">
        <f t="shared" si="58"/>
        <v>120</v>
      </c>
      <c r="AY77" s="220">
        <f t="shared" si="58"/>
        <v>0</v>
      </c>
      <c r="AZ77" s="220">
        <f t="shared" ref="AZ77:CE77" si="59">SUM(AZ69:AZ76)</f>
        <v>0</v>
      </c>
      <c r="BA77" s="220">
        <f t="shared" si="59"/>
        <v>0</v>
      </c>
      <c r="BB77" s="220">
        <f t="shared" si="59"/>
        <v>0</v>
      </c>
      <c r="BC77" s="220">
        <f t="shared" si="59"/>
        <v>0</v>
      </c>
      <c r="BD77" s="220">
        <f t="shared" si="59"/>
        <v>0</v>
      </c>
      <c r="BE77" s="222">
        <f t="shared" si="59"/>
        <v>144</v>
      </c>
      <c r="BF77" s="291">
        <f t="shared" si="59"/>
        <v>0</v>
      </c>
      <c r="BG77" s="219">
        <f t="shared" si="59"/>
        <v>11</v>
      </c>
      <c r="BH77" s="220">
        <f t="shared" si="59"/>
        <v>0</v>
      </c>
      <c r="BI77" s="220">
        <f t="shared" si="59"/>
        <v>71</v>
      </c>
      <c r="BJ77" s="220">
        <f t="shared" si="59"/>
        <v>15</v>
      </c>
      <c r="BK77" s="220">
        <f t="shared" si="59"/>
        <v>45</v>
      </c>
      <c r="BL77" s="220">
        <f t="shared" si="59"/>
        <v>0</v>
      </c>
      <c r="BM77" s="220">
        <f t="shared" si="59"/>
        <v>0</v>
      </c>
      <c r="BN77" s="220">
        <f t="shared" si="59"/>
        <v>0</v>
      </c>
      <c r="BO77" s="220">
        <f t="shared" si="59"/>
        <v>0</v>
      </c>
      <c r="BP77" s="220">
        <f t="shared" si="59"/>
        <v>0</v>
      </c>
      <c r="BQ77" s="220">
        <f t="shared" si="59"/>
        <v>0</v>
      </c>
      <c r="BR77" s="222">
        <f t="shared" si="59"/>
        <v>144</v>
      </c>
      <c r="BS77" s="291">
        <f t="shared" si="59"/>
        <v>0</v>
      </c>
      <c r="BT77" s="219">
        <f t="shared" si="59"/>
        <v>16</v>
      </c>
      <c r="BU77" s="220">
        <f t="shared" si="59"/>
        <v>0</v>
      </c>
      <c r="BV77" s="220">
        <f t="shared" si="59"/>
        <v>136</v>
      </c>
      <c r="BW77" s="220">
        <f t="shared" si="59"/>
        <v>30</v>
      </c>
      <c r="BX77" s="220">
        <f t="shared" si="59"/>
        <v>90</v>
      </c>
      <c r="BY77" s="220">
        <f t="shared" si="59"/>
        <v>0</v>
      </c>
      <c r="BZ77" s="220">
        <f t="shared" si="59"/>
        <v>0</v>
      </c>
      <c r="CA77" s="220">
        <f t="shared" si="59"/>
        <v>0</v>
      </c>
      <c r="CB77" s="220">
        <f t="shared" si="59"/>
        <v>0</v>
      </c>
      <c r="CC77" s="220">
        <f t="shared" si="59"/>
        <v>0</v>
      </c>
      <c r="CD77" s="220">
        <f t="shared" si="59"/>
        <v>0</v>
      </c>
      <c r="CE77" s="222">
        <f t="shared" si="59"/>
        <v>144</v>
      </c>
      <c r="CF77" s="291">
        <f t="shared" ref="CF77:CS77" si="60">SUM(CF69:CF76)</f>
        <v>0</v>
      </c>
      <c r="CG77" s="219">
        <f t="shared" si="60"/>
        <v>6</v>
      </c>
      <c r="CH77" s="220">
        <f t="shared" si="60"/>
        <v>0</v>
      </c>
      <c r="CI77" s="220">
        <f t="shared" si="60"/>
        <v>60</v>
      </c>
      <c r="CJ77" s="220">
        <f t="shared" si="60"/>
        <v>30</v>
      </c>
      <c r="CK77" s="220">
        <f t="shared" si="60"/>
        <v>60</v>
      </c>
      <c r="CL77" s="222">
        <f t="shared" si="60"/>
        <v>0</v>
      </c>
      <c r="CM77" s="51">
        <f t="shared" si="60"/>
        <v>0</v>
      </c>
      <c r="CN77" s="18">
        <f t="shared" si="60"/>
        <v>0</v>
      </c>
      <c r="CO77" s="18">
        <f t="shared" si="60"/>
        <v>0</v>
      </c>
      <c r="CP77" s="18">
        <f t="shared" si="60"/>
        <v>0</v>
      </c>
      <c r="CQ77" s="18">
        <f t="shared" si="60"/>
        <v>0</v>
      </c>
      <c r="CR77" s="23">
        <f t="shared" si="60"/>
        <v>0</v>
      </c>
      <c r="CS77" s="18">
        <f t="shared" si="60"/>
        <v>0</v>
      </c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519"/>
      <c r="ET77" s="667">
        <f>SUM(T78+AG78)</f>
        <v>60</v>
      </c>
      <c r="EU77" s="667">
        <f>SUM(AT78+BG78)</f>
        <v>60</v>
      </c>
      <c r="EV77" s="667">
        <f>SUM(BT78+CG78)</f>
        <v>60</v>
      </c>
    </row>
    <row r="78" spans="1:152" s="17" customFormat="1" ht="15" thickBot="1">
      <c r="A78" s="628"/>
      <c r="B78" s="637"/>
      <c r="C78" s="218" t="s">
        <v>164</v>
      </c>
      <c r="D78" s="219">
        <f t="shared" ref="D78:AI78" si="61">SUM(D16+D36+D45+D77)</f>
        <v>2743</v>
      </c>
      <c r="E78" s="220">
        <f t="shared" si="61"/>
        <v>1718</v>
      </c>
      <c r="F78" s="220">
        <f t="shared" si="61"/>
        <v>400</v>
      </c>
      <c r="G78" s="220">
        <f t="shared" si="61"/>
        <v>1860</v>
      </c>
      <c r="H78" s="220">
        <f t="shared" si="61"/>
        <v>45</v>
      </c>
      <c r="I78" s="220">
        <f t="shared" si="61"/>
        <v>0</v>
      </c>
      <c r="J78" s="220">
        <f t="shared" si="61"/>
        <v>0</v>
      </c>
      <c r="K78" s="220">
        <f t="shared" si="61"/>
        <v>0</v>
      </c>
      <c r="L78" s="220">
        <f t="shared" si="61"/>
        <v>0</v>
      </c>
      <c r="M78" s="220">
        <f t="shared" si="61"/>
        <v>0</v>
      </c>
      <c r="N78" s="220">
        <f t="shared" si="61"/>
        <v>432</v>
      </c>
      <c r="O78" s="220">
        <f t="shared" si="61"/>
        <v>0</v>
      </c>
      <c r="P78" s="312">
        <f t="shared" si="55"/>
        <v>110.7</v>
      </c>
      <c r="Q78" s="312">
        <f t="shared" si="56"/>
        <v>69.3</v>
      </c>
      <c r="R78" s="222">
        <f t="shared" si="61"/>
        <v>180</v>
      </c>
      <c r="S78" s="292">
        <f t="shared" si="61"/>
        <v>11</v>
      </c>
      <c r="T78" s="219">
        <f t="shared" si="61"/>
        <v>28</v>
      </c>
      <c r="U78" s="220">
        <f t="shared" si="61"/>
        <v>0</v>
      </c>
      <c r="V78" s="220">
        <f t="shared" si="61"/>
        <v>230</v>
      </c>
      <c r="W78" s="220">
        <f t="shared" si="61"/>
        <v>85</v>
      </c>
      <c r="X78" s="220">
        <f t="shared" si="61"/>
        <v>390</v>
      </c>
      <c r="Y78" s="220">
        <f t="shared" si="61"/>
        <v>0</v>
      </c>
      <c r="Z78" s="220">
        <f t="shared" si="61"/>
        <v>0</v>
      </c>
      <c r="AA78" s="220">
        <f t="shared" si="61"/>
        <v>0</v>
      </c>
      <c r="AB78" s="220">
        <f t="shared" si="61"/>
        <v>0</v>
      </c>
      <c r="AC78" s="220">
        <f t="shared" si="61"/>
        <v>0</v>
      </c>
      <c r="AD78" s="220">
        <f t="shared" si="61"/>
        <v>0</v>
      </c>
      <c r="AE78" s="222">
        <f t="shared" si="61"/>
        <v>0</v>
      </c>
      <c r="AF78" s="223">
        <f t="shared" si="61"/>
        <v>0</v>
      </c>
      <c r="AG78" s="219">
        <f t="shared" si="61"/>
        <v>32</v>
      </c>
      <c r="AH78" s="220">
        <f t="shared" si="61"/>
        <v>0</v>
      </c>
      <c r="AI78" s="220">
        <f t="shared" si="61"/>
        <v>290</v>
      </c>
      <c r="AJ78" s="220">
        <f t="shared" ref="AJ78:BO78" si="62">SUM(AJ16+AJ36+AJ45+AJ77)</f>
        <v>105</v>
      </c>
      <c r="AK78" s="220">
        <f t="shared" si="62"/>
        <v>405</v>
      </c>
      <c r="AL78" s="220">
        <f t="shared" si="62"/>
        <v>0</v>
      </c>
      <c r="AM78" s="220">
        <f t="shared" si="62"/>
        <v>0</v>
      </c>
      <c r="AN78" s="220">
        <f t="shared" si="62"/>
        <v>0</v>
      </c>
      <c r="AO78" s="220">
        <f t="shared" si="62"/>
        <v>0</v>
      </c>
      <c r="AP78" s="220">
        <f t="shared" si="62"/>
        <v>0</v>
      </c>
      <c r="AQ78" s="220">
        <f t="shared" si="62"/>
        <v>0</v>
      </c>
      <c r="AR78" s="222">
        <f t="shared" si="62"/>
        <v>0</v>
      </c>
      <c r="AS78" s="223">
        <f t="shared" si="62"/>
        <v>0</v>
      </c>
      <c r="AT78" s="219">
        <f t="shared" si="62"/>
        <v>33</v>
      </c>
      <c r="AU78" s="220">
        <f t="shared" si="62"/>
        <v>0</v>
      </c>
      <c r="AV78" s="220">
        <f t="shared" si="62"/>
        <v>241</v>
      </c>
      <c r="AW78" s="220">
        <f t="shared" si="62"/>
        <v>105</v>
      </c>
      <c r="AX78" s="220">
        <f t="shared" si="62"/>
        <v>360</v>
      </c>
      <c r="AY78" s="220">
        <f t="shared" si="62"/>
        <v>45</v>
      </c>
      <c r="AZ78" s="220">
        <f t="shared" si="62"/>
        <v>0</v>
      </c>
      <c r="BA78" s="220">
        <f t="shared" si="62"/>
        <v>0</v>
      </c>
      <c r="BB78" s="220">
        <f t="shared" si="62"/>
        <v>0</v>
      </c>
      <c r="BC78" s="220">
        <f t="shared" si="62"/>
        <v>0</v>
      </c>
      <c r="BD78" s="220">
        <f t="shared" si="62"/>
        <v>0</v>
      </c>
      <c r="BE78" s="222">
        <f t="shared" si="62"/>
        <v>144</v>
      </c>
      <c r="BF78" s="223">
        <f t="shared" si="62"/>
        <v>0</v>
      </c>
      <c r="BG78" s="219">
        <f t="shared" si="62"/>
        <v>27</v>
      </c>
      <c r="BH78" s="220">
        <f t="shared" si="62"/>
        <v>0</v>
      </c>
      <c r="BI78" s="220">
        <f t="shared" si="62"/>
        <v>231</v>
      </c>
      <c r="BJ78" s="220">
        <f t="shared" si="62"/>
        <v>45</v>
      </c>
      <c r="BK78" s="220">
        <f t="shared" si="62"/>
        <v>285</v>
      </c>
      <c r="BL78" s="220">
        <f t="shared" si="62"/>
        <v>0</v>
      </c>
      <c r="BM78" s="220">
        <f t="shared" si="62"/>
        <v>0</v>
      </c>
      <c r="BN78" s="220">
        <f t="shared" si="62"/>
        <v>0</v>
      </c>
      <c r="BO78" s="220">
        <f t="shared" si="62"/>
        <v>0</v>
      </c>
      <c r="BP78" s="220">
        <f t="shared" ref="BP78:CL78" si="63">SUM(BP16+BP36+BP45+BP77)</f>
        <v>0</v>
      </c>
      <c r="BQ78" s="220">
        <f t="shared" si="63"/>
        <v>0</v>
      </c>
      <c r="BR78" s="222">
        <f t="shared" si="63"/>
        <v>144</v>
      </c>
      <c r="BS78" s="223">
        <f t="shared" si="63"/>
        <v>0</v>
      </c>
      <c r="BT78" s="219">
        <f t="shared" si="63"/>
        <v>32</v>
      </c>
      <c r="BU78" s="220">
        <f t="shared" si="63"/>
        <v>0</v>
      </c>
      <c r="BV78" s="220">
        <f t="shared" si="63"/>
        <v>311</v>
      </c>
      <c r="BW78" s="220">
        <f t="shared" si="63"/>
        <v>30</v>
      </c>
      <c r="BX78" s="220">
        <f t="shared" si="63"/>
        <v>315</v>
      </c>
      <c r="BY78" s="220">
        <f t="shared" si="63"/>
        <v>0</v>
      </c>
      <c r="BZ78" s="220">
        <f t="shared" si="63"/>
        <v>0</v>
      </c>
      <c r="CA78" s="220">
        <f t="shared" si="63"/>
        <v>0</v>
      </c>
      <c r="CB78" s="220">
        <f t="shared" si="63"/>
        <v>0</v>
      </c>
      <c r="CC78" s="220">
        <f t="shared" si="63"/>
        <v>0</v>
      </c>
      <c r="CD78" s="220">
        <f t="shared" si="63"/>
        <v>0</v>
      </c>
      <c r="CE78" s="222">
        <f t="shared" si="63"/>
        <v>144</v>
      </c>
      <c r="CF78" s="223">
        <f t="shared" si="63"/>
        <v>0</v>
      </c>
      <c r="CG78" s="219">
        <f t="shared" si="63"/>
        <v>28</v>
      </c>
      <c r="CH78" s="220">
        <f t="shared" si="63"/>
        <v>0</v>
      </c>
      <c r="CI78" s="220">
        <f t="shared" si="63"/>
        <v>415</v>
      </c>
      <c r="CJ78" s="220">
        <f t="shared" si="63"/>
        <v>30</v>
      </c>
      <c r="CK78" s="220">
        <f t="shared" si="63"/>
        <v>255</v>
      </c>
      <c r="CL78" s="222">
        <f t="shared" si="63"/>
        <v>0</v>
      </c>
      <c r="CM78" s="117"/>
      <c r="CN78" s="117"/>
      <c r="CO78" s="117"/>
      <c r="CP78" s="117"/>
      <c r="CQ78" s="117"/>
      <c r="CR78" s="122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667"/>
      <c r="EU78" s="667"/>
      <c r="EV78" s="667"/>
    </row>
    <row r="79" spans="1:152" ht="39" customHeight="1"/>
    <row r="80" spans="1:152">
      <c r="V80" s="518"/>
    </row>
  </sheetData>
  <mergeCells count="56">
    <mergeCell ref="ET77:ET78"/>
    <mergeCell ref="EU77:EU78"/>
    <mergeCell ref="EV77:EV78"/>
    <mergeCell ref="ET56:ET57"/>
    <mergeCell ref="EU56:EU57"/>
    <mergeCell ref="EV56:EV57"/>
    <mergeCell ref="EU67:EU68"/>
    <mergeCell ref="ET67:ET68"/>
    <mergeCell ref="EV67:EV68"/>
    <mergeCell ref="A6:A8"/>
    <mergeCell ref="T7:AF7"/>
    <mergeCell ref="DT6:ES6"/>
    <mergeCell ref="DT7:EF7"/>
    <mergeCell ref="EG7:ES7"/>
    <mergeCell ref="BT6:CS6"/>
    <mergeCell ref="CT6:DS6"/>
    <mergeCell ref="BT7:CF7"/>
    <mergeCell ref="CG7:CS7"/>
    <mergeCell ref="CT7:DF7"/>
    <mergeCell ref="DG7:DS7"/>
    <mergeCell ref="B6:B8"/>
    <mergeCell ref="I7:I8"/>
    <mergeCell ref="J7:J8"/>
    <mergeCell ref="K7:K8"/>
    <mergeCell ref="G7:G8"/>
    <mergeCell ref="A37:A46"/>
    <mergeCell ref="A47:A57"/>
    <mergeCell ref="A58:A68"/>
    <mergeCell ref="A69:A78"/>
    <mergeCell ref="AG7:AS7"/>
    <mergeCell ref="A9:A16"/>
    <mergeCell ref="C11:C15"/>
    <mergeCell ref="B11:B15"/>
    <mergeCell ref="B56:B57"/>
    <mergeCell ref="B67:B68"/>
    <mergeCell ref="B77:B78"/>
    <mergeCell ref="B45:B46"/>
    <mergeCell ref="A17:A36"/>
    <mergeCell ref="R6:R8"/>
    <mergeCell ref="M7:M8"/>
    <mergeCell ref="L7:L8"/>
    <mergeCell ref="BG7:BS7"/>
    <mergeCell ref="C6:C8"/>
    <mergeCell ref="D6:O6"/>
    <mergeCell ref="S6:S8"/>
    <mergeCell ref="T6:AS6"/>
    <mergeCell ref="AT6:BS6"/>
    <mergeCell ref="N7:N8"/>
    <mergeCell ref="P6:P8"/>
    <mergeCell ref="Q6:Q8"/>
    <mergeCell ref="D7:D8"/>
    <mergeCell ref="E7:E8"/>
    <mergeCell ref="F7:F8"/>
    <mergeCell ref="H7:H8"/>
    <mergeCell ref="AT7:BF7"/>
    <mergeCell ref="O7:O8"/>
  </mergeCells>
  <pageMargins left="0.23622047244094491" right="0.23622047244094491" top="0.74803149606299213" bottom="0.74803149606299213" header="0.31496062992125984" footer="0.31496062992125984"/>
  <pageSetup paperSize="8" scale="53" fitToWidth="0" fitToHeight="0" orientation="landscape" r:id="rId1"/>
  <headerFooter>
    <oddHeader>&amp;R&amp;"Arial,Pogrubiony"&amp;12Załącznik nr 2b do Uchwały nr 53/2022&amp;K000000 z dnia 29.09.2022&amp;KFF0000 &amp;K000000r.
Nabór 2022-2025</oddHead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A611-F64C-4C6B-B7F1-A77FD487F589}">
  <dimension ref="A2:I44"/>
  <sheetViews>
    <sheetView tabSelected="1" zoomScaleNormal="100" workbookViewId="0">
      <selection activeCell="C18" sqref="C18"/>
    </sheetView>
  </sheetViews>
  <sheetFormatPr defaultRowHeight="12.5"/>
  <cols>
    <col min="1" max="1" width="17.6328125" customWidth="1"/>
    <col min="3" max="3" width="44.90625" customWidth="1"/>
    <col min="4" max="4" width="13.7265625" customWidth="1"/>
  </cols>
  <sheetData>
    <row r="2" spans="1:9" ht="13">
      <c r="A2" s="14" t="s">
        <v>191</v>
      </c>
      <c r="D2" s="24"/>
    </row>
    <row r="3" spans="1:9" ht="13">
      <c r="A3" s="520"/>
      <c r="D3" s="24"/>
    </row>
    <row r="4" spans="1:9" ht="13">
      <c r="A4" s="14" t="s">
        <v>202</v>
      </c>
      <c r="D4" s="24"/>
    </row>
    <row r="5" spans="1:9" ht="13">
      <c r="A5" s="14" t="s">
        <v>204</v>
      </c>
      <c r="D5" s="24"/>
    </row>
    <row r="6" spans="1:9" ht="13">
      <c r="A6" s="14" t="s">
        <v>203</v>
      </c>
      <c r="D6" s="24"/>
    </row>
    <row r="7" spans="1:9" ht="13">
      <c r="A7" s="571" t="s">
        <v>192</v>
      </c>
      <c r="B7" s="574" t="s">
        <v>193</v>
      </c>
      <c r="C7" s="606" t="s">
        <v>194</v>
      </c>
      <c r="D7" s="611" t="s">
        <v>223</v>
      </c>
      <c r="E7" s="596"/>
      <c r="F7" s="597"/>
      <c r="G7" s="597"/>
      <c r="H7" s="597"/>
      <c r="I7" s="597"/>
    </row>
    <row r="8" spans="1:9" ht="12.75" customHeight="1">
      <c r="A8" s="572"/>
      <c r="B8" s="575"/>
      <c r="C8" s="575"/>
      <c r="D8" s="612"/>
      <c r="E8" s="596" t="s">
        <v>228</v>
      </c>
      <c r="F8" s="597"/>
      <c r="G8" s="597"/>
      <c r="H8" s="597"/>
      <c r="I8" s="597"/>
    </row>
    <row r="9" spans="1:9" ht="45.5">
      <c r="A9" s="573"/>
      <c r="B9" s="576"/>
      <c r="C9" s="576"/>
      <c r="D9" s="690"/>
      <c r="E9" s="27" t="s">
        <v>43</v>
      </c>
      <c r="F9" s="28" t="s">
        <v>214</v>
      </c>
      <c r="G9" s="29" t="s">
        <v>215</v>
      </c>
      <c r="H9" s="29" t="s">
        <v>216</v>
      </c>
      <c r="I9" s="29" t="s">
        <v>217</v>
      </c>
    </row>
    <row r="10" spans="1:9" ht="14.5">
      <c r="A10" s="618" t="s">
        <v>205</v>
      </c>
      <c r="B10" s="616" t="s">
        <v>49</v>
      </c>
      <c r="C10" s="99" t="s">
        <v>206</v>
      </c>
      <c r="D10" s="688" t="s">
        <v>238</v>
      </c>
      <c r="E10" s="563">
        <f>SUM(E12:E12)</f>
        <v>3</v>
      </c>
      <c r="F10" s="128">
        <v>10</v>
      </c>
      <c r="G10" s="44"/>
      <c r="H10" s="128">
        <v>60</v>
      </c>
      <c r="I10" s="44"/>
    </row>
    <row r="11" spans="1:9" ht="14.5">
      <c r="A11" s="691"/>
      <c r="B11" s="621"/>
      <c r="C11" s="692" t="s">
        <v>235</v>
      </c>
      <c r="D11" s="693"/>
      <c r="E11" s="136">
        <v>2</v>
      </c>
      <c r="F11" s="125">
        <v>20</v>
      </c>
      <c r="G11" s="26"/>
      <c r="H11" s="125">
        <v>30</v>
      </c>
      <c r="I11" s="26"/>
    </row>
    <row r="12" spans="1:9" ht="14.5">
      <c r="A12" s="619"/>
      <c r="B12" s="617"/>
      <c r="C12" s="100" t="s">
        <v>234</v>
      </c>
      <c r="D12" s="689"/>
      <c r="E12" s="137">
        <v>3</v>
      </c>
      <c r="F12" s="329">
        <v>40</v>
      </c>
      <c r="G12" s="325"/>
      <c r="H12" s="329">
        <v>30</v>
      </c>
      <c r="I12" s="325"/>
    </row>
    <row r="13" spans="1:9" ht="14.5">
      <c r="A13" s="619"/>
      <c r="B13" s="524" t="s">
        <v>60</v>
      </c>
      <c r="C13" s="570" t="s">
        <v>236</v>
      </c>
      <c r="D13" s="565" t="s">
        <v>237</v>
      </c>
      <c r="E13" s="564">
        <v>2</v>
      </c>
      <c r="F13" s="422">
        <v>20</v>
      </c>
      <c r="G13" s="426"/>
      <c r="H13" s="422">
        <v>30</v>
      </c>
      <c r="I13" s="426"/>
    </row>
    <row r="14" spans="1:9" ht="23.5" customHeight="1">
      <c r="A14" s="620"/>
      <c r="B14" s="317"/>
      <c r="C14" s="104" t="s">
        <v>195</v>
      </c>
      <c r="D14" s="566">
        <v>3</v>
      </c>
      <c r="E14" s="79">
        <f>E10+E13</f>
        <v>5</v>
      </c>
      <c r="F14" s="79">
        <f>F10+F13</f>
        <v>30</v>
      </c>
      <c r="G14" s="79">
        <f>G10+G13</f>
        <v>0</v>
      </c>
      <c r="H14" s="79">
        <f>H10+H13</f>
        <v>90</v>
      </c>
      <c r="I14" s="79">
        <f>I10+I13</f>
        <v>0</v>
      </c>
    </row>
    <row r="15" spans="1:9" ht="14.5">
      <c r="A15" s="635" t="s">
        <v>218</v>
      </c>
      <c r="B15" s="415" t="s">
        <v>79</v>
      </c>
      <c r="C15" s="150" t="s">
        <v>207</v>
      </c>
      <c r="D15" s="557" t="s">
        <v>225</v>
      </c>
      <c r="E15" s="137">
        <v>3</v>
      </c>
      <c r="F15" s="19">
        <v>30</v>
      </c>
      <c r="G15" s="19">
        <v>15</v>
      </c>
      <c r="H15" s="19">
        <v>30</v>
      </c>
      <c r="I15" s="21"/>
    </row>
    <row r="16" spans="1:9" ht="29">
      <c r="A16" s="635"/>
      <c r="B16" s="415" t="s">
        <v>89</v>
      </c>
      <c r="C16" s="150" t="s">
        <v>239</v>
      </c>
      <c r="D16" s="557" t="s">
        <v>224</v>
      </c>
      <c r="E16" s="137">
        <v>2</v>
      </c>
      <c r="F16" s="19">
        <v>25</v>
      </c>
      <c r="G16" s="21"/>
      <c r="H16" s="19">
        <v>30</v>
      </c>
      <c r="I16" s="21"/>
    </row>
    <row r="17" spans="1:9" ht="29">
      <c r="A17" s="635"/>
      <c r="B17" s="415" t="s">
        <v>91</v>
      </c>
      <c r="C17" s="150" t="s">
        <v>240</v>
      </c>
      <c r="D17" s="557" t="s">
        <v>224</v>
      </c>
      <c r="E17" s="137">
        <v>2</v>
      </c>
      <c r="F17" s="19">
        <v>20</v>
      </c>
      <c r="G17" s="21"/>
      <c r="H17" s="19">
        <v>30</v>
      </c>
      <c r="I17" s="21"/>
    </row>
    <row r="18" spans="1:9" ht="29">
      <c r="A18" s="635"/>
      <c r="B18" s="415" t="s">
        <v>100</v>
      </c>
      <c r="C18" s="151" t="s">
        <v>208</v>
      </c>
      <c r="D18" s="557" t="s">
        <v>224</v>
      </c>
      <c r="E18" s="138">
        <v>2</v>
      </c>
      <c r="F18" s="9">
        <v>20</v>
      </c>
      <c r="G18" s="9">
        <v>15</v>
      </c>
      <c r="H18" s="9">
        <v>15</v>
      </c>
      <c r="I18" s="21"/>
    </row>
    <row r="19" spans="1:9" ht="15.75" customHeight="1">
      <c r="A19" s="625"/>
      <c r="B19" s="492"/>
      <c r="C19" s="562" t="s">
        <v>195</v>
      </c>
      <c r="D19" s="561">
        <v>5</v>
      </c>
      <c r="E19" s="499">
        <f>SUM(E15:E18)</f>
        <v>9</v>
      </c>
      <c r="F19" s="110">
        <f>SUM(F15:F18)</f>
        <v>95</v>
      </c>
      <c r="G19" s="110">
        <f>SUM(G15:G18)</f>
        <v>30</v>
      </c>
      <c r="H19" s="110">
        <f>SUM(H15:H18)</f>
        <v>105</v>
      </c>
      <c r="I19" s="110">
        <f>SUM(I15:I18)</f>
        <v>0</v>
      </c>
    </row>
    <row r="20" spans="1:9" ht="15.75" customHeight="1">
      <c r="A20" s="674" t="s">
        <v>219</v>
      </c>
      <c r="B20" s="414" t="s">
        <v>105</v>
      </c>
      <c r="C20" s="159" t="s">
        <v>241</v>
      </c>
      <c r="D20" s="557" t="s">
        <v>224</v>
      </c>
      <c r="E20" s="567">
        <v>0</v>
      </c>
      <c r="F20" s="26"/>
      <c r="G20" s="26"/>
      <c r="H20" s="25">
        <v>30</v>
      </c>
      <c r="I20" s="26"/>
    </row>
    <row r="21" spans="1:9" ht="15.75" customHeight="1">
      <c r="A21" s="635"/>
      <c r="B21" s="636"/>
      <c r="C21" s="63" t="s">
        <v>195</v>
      </c>
      <c r="D21" s="560">
        <v>0</v>
      </c>
      <c r="E21" s="501">
        <f>SUM(E20:E20)</f>
        <v>0</v>
      </c>
      <c r="F21" s="61">
        <f>SUM(F20:F20)</f>
        <v>0</v>
      </c>
      <c r="G21" s="61">
        <f>SUM(G20:G20)</f>
        <v>0</v>
      </c>
      <c r="H21" s="61">
        <f>SUM(H20:H20)</f>
        <v>30</v>
      </c>
      <c r="I21" s="61">
        <f>SUM(I20:I20)</f>
        <v>0</v>
      </c>
    </row>
    <row r="22" spans="1:9" ht="60.5" customHeight="1">
      <c r="A22" s="625"/>
      <c r="B22" s="637"/>
      <c r="C22" s="63" t="s">
        <v>229</v>
      </c>
      <c r="D22" s="561">
        <f>SUM(D14+D19+D21)</f>
        <v>8</v>
      </c>
      <c r="E22" s="502">
        <f>SUM(E14+E19+E21)</f>
        <v>14</v>
      </c>
      <c r="F22" s="70">
        <f>SUM(F14+F19+F21)</f>
        <v>125</v>
      </c>
      <c r="G22" s="70">
        <f>SUM(G14+G19+G21)</f>
        <v>30</v>
      </c>
      <c r="H22" s="70">
        <f>SUM(H14+H19+H21)</f>
        <v>225</v>
      </c>
      <c r="I22" s="70">
        <f>SUM(I14+I19+I21)</f>
        <v>0</v>
      </c>
    </row>
    <row r="23" spans="1:9" ht="14.5">
      <c r="A23" s="687" t="s">
        <v>220</v>
      </c>
      <c r="B23" s="414" t="s">
        <v>124</v>
      </c>
      <c r="C23" s="354" t="s">
        <v>209</v>
      </c>
      <c r="D23" s="557" t="s">
        <v>226</v>
      </c>
      <c r="E23" s="136">
        <v>2</v>
      </c>
      <c r="F23" s="25">
        <v>20</v>
      </c>
      <c r="G23" s="26"/>
      <c r="H23" s="26"/>
      <c r="I23" s="125">
        <v>30</v>
      </c>
    </row>
    <row r="24" spans="1:9" ht="14.5">
      <c r="A24" s="630"/>
      <c r="B24" s="415" t="s">
        <v>127</v>
      </c>
      <c r="C24" s="556" t="s">
        <v>210</v>
      </c>
      <c r="D24" s="557" t="s">
        <v>227</v>
      </c>
      <c r="E24" s="137">
        <v>2</v>
      </c>
      <c r="F24" s="4">
        <v>20</v>
      </c>
      <c r="G24" s="21"/>
      <c r="H24" s="21"/>
      <c r="I24" s="19">
        <v>30</v>
      </c>
    </row>
    <row r="25" spans="1:9" ht="14.5">
      <c r="A25" s="630"/>
      <c r="B25" s="415" t="s">
        <v>130</v>
      </c>
      <c r="C25" s="556" t="s">
        <v>211</v>
      </c>
      <c r="D25" s="557" t="s">
        <v>224</v>
      </c>
      <c r="E25" s="138">
        <v>2</v>
      </c>
      <c r="F25" s="73">
        <v>20</v>
      </c>
      <c r="G25" s="163"/>
      <c r="H25" s="163"/>
      <c r="I25" s="9">
        <v>30</v>
      </c>
    </row>
    <row r="26" spans="1:9" ht="14.5">
      <c r="A26" s="630"/>
      <c r="B26" s="465" t="s">
        <v>142</v>
      </c>
      <c r="C26" s="355" t="s">
        <v>212</v>
      </c>
      <c r="D26" s="557" t="s">
        <v>224</v>
      </c>
      <c r="E26" s="568">
        <v>8</v>
      </c>
      <c r="F26" s="35">
        <v>56</v>
      </c>
      <c r="G26" s="55"/>
      <c r="H26" s="55"/>
      <c r="I26" s="55"/>
    </row>
    <row r="27" spans="1:9" ht="14.5">
      <c r="A27" s="630"/>
      <c r="B27" s="638"/>
      <c r="C27" s="63" t="s">
        <v>195</v>
      </c>
      <c r="D27" s="560">
        <v>2</v>
      </c>
      <c r="E27" s="501">
        <f>SUM(E23:E26)</f>
        <v>14</v>
      </c>
      <c r="F27" s="61">
        <f>SUM(F23:F26)</f>
        <v>116</v>
      </c>
      <c r="G27" s="61">
        <f>SUM(G23:G26)</f>
        <v>0</v>
      </c>
      <c r="H27" s="61">
        <f>SUM(H23:H26)</f>
        <v>0</v>
      </c>
      <c r="I27" s="61">
        <f>SUM(I23:I26)</f>
        <v>90</v>
      </c>
    </row>
    <row r="28" spans="1:9" ht="14.5">
      <c r="A28" s="631"/>
      <c r="B28" s="639"/>
      <c r="C28" s="107" t="s">
        <v>230</v>
      </c>
      <c r="D28" s="561">
        <f>D14+D19+D21+D27</f>
        <v>10</v>
      </c>
      <c r="E28" s="502">
        <f>E14+E19+E21+E27</f>
        <v>28</v>
      </c>
      <c r="F28" s="70">
        <f>F14+F19+F21+F27</f>
        <v>241</v>
      </c>
      <c r="G28" s="70">
        <f>G14+G19+G21+G27</f>
        <v>30</v>
      </c>
      <c r="H28" s="70">
        <f>H14+H19+H21+H27</f>
        <v>225</v>
      </c>
      <c r="I28" s="70">
        <f>I14+I19+I21+I27</f>
        <v>90</v>
      </c>
    </row>
    <row r="29" spans="1:9" ht="14.5">
      <c r="A29" s="632" t="s">
        <v>221</v>
      </c>
      <c r="B29" s="414" t="s">
        <v>124</v>
      </c>
      <c r="C29" s="558" t="s">
        <v>242</v>
      </c>
      <c r="D29" s="557" t="s">
        <v>224</v>
      </c>
      <c r="E29" s="136">
        <v>2</v>
      </c>
      <c r="F29" s="125">
        <v>20</v>
      </c>
      <c r="G29" s="26"/>
      <c r="H29" s="26"/>
      <c r="I29" s="125">
        <v>30</v>
      </c>
    </row>
    <row r="30" spans="1:9" ht="14.5">
      <c r="A30" s="633"/>
      <c r="B30" s="415" t="s">
        <v>127</v>
      </c>
      <c r="C30" s="555" t="s">
        <v>196</v>
      </c>
      <c r="D30" s="557" t="s">
        <v>224</v>
      </c>
      <c r="E30" s="137">
        <v>3</v>
      </c>
      <c r="F30" s="4">
        <v>30</v>
      </c>
      <c r="G30" s="21"/>
      <c r="H30" s="21"/>
      <c r="I30" s="19">
        <v>45</v>
      </c>
    </row>
    <row r="31" spans="1:9" ht="14.5">
      <c r="A31" s="633"/>
      <c r="B31" s="415" t="s">
        <v>130</v>
      </c>
      <c r="C31" s="555" t="s">
        <v>197</v>
      </c>
      <c r="D31" s="557" t="s">
        <v>224</v>
      </c>
      <c r="E31" s="137">
        <v>2</v>
      </c>
      <c r="F31" s="4">
        <v>20</v>
      </c>
      <c r="G31" s="21"/>
      <c r="H31" s="21"/>
      <c r="I31" s="4">
        <v>30</v>
      </c>
    </row>
    <row r="32" spans="1:9" ht="14.5">
      <c r="A32" s="633"/>
      <c r="B32" s="465" t="s">
        <v>142</v>
      </c>
      <c r="C32" s="559" t="s">
        <v>212</v>
      </c>
      <c r="D32" s="557" t="s">
        <v>224</v>
      </c>
      <c r="E32" s="568">
        <v>8</v>
      </c>
      <c r="F32" s="35">
        <v>56</v>
      </c>
      <c r="G32" s="55"/>
      <c r="H32" s="55"/>
      <c r="I32" s="55"/>
    </row>
    <row r="33" spans="1:9" ht="14.5">
      <c r="A33" s="633"/>
      <c r="B33" s="640"/>
      <c r="C33" s="63" t="s">
        <v>195</v>
      </c>
      <c r="D33" s="560">
        <v>2</v>
      </c>
      <c r="E33" s="501">
        <f>SUM(E29:E32)</f>
        <v>15</v>
      </c>
      <c r="F33" s="61">
        <f>SUM(F29:F32)</f>
        <v>126</v>
      </c>
      <c r="G33" s="61">
        <f>SUM(G29:G32)</f>
        <v>0</v>
      </c>
      <c r="H33" s="61">
        <f>SUM(H29:H32)</f>
        <v>0</v>
      </c>
      <c r="I33" s="61">
        <f>SUM(I29:I32)</f>
        <v>105</v>
      </c>
    </row>
    <row r="34" spans="1:9" ht="14.5">
      <c r="A34" s="634"/>
      <c r="B34" s="641"/>
      <c r="C34" s="107" t="s">
        <v>231</v>
      </c>
      <c r="D34" s="561">
        <f>SUM(D14+D19+D21+D33)</f>
        <v>10</v>
      </c>
      <c r="E34" s="502">
        <f>SUM(E14+E19+E21+E33)</f>
        <v>29</v>
      </c>
      <c r="F34" s="70">
        <f>SUM(F14+F19+F21+F33)</f>
        <v>251</v>
      </c>
      <c r="G34" s="70">
        <f>SUM(G14+G19+G21+G33)</f>
        <v>30</v>
      </c>
      <c r="H34" s="70">
        <f>SUM(H14+H19+H21+H33)</f>
        <v>225</v>
      </c>
      <c r="I34" s="70">
        <f>SUM(I14+I19+I21+I33)</f>
        <v>105</v>
      </c>
    </row>
    <row r="35" spans="1:9" ht="14.5">
      <c r="A35" s="627" t="s">
        <v>222</v>
      </c>
      <c r="B35" s="415" t="s">
        <v>130</v>
      </c>
      <c r="C35" s="555" t="s">
        <v>198</v>
      </c>
      <c r="D35" s="557" t="s">
        <v>224</v>
      </c>
      <c r="E35" s="36">
        <v>2</v>
      </c>
      <c r="F35" s="4">
        <v>15</v>
      </c>
      <c r="G35" s="4">
        <v>15</v>
      </c>
      <c r="H35" s="4">
        <v>30</v>
      </c>
      <c r="I35" s="21"/>
    </row>
    <row r="36" spans="1:9" ht="14.5">
      <c r="A36" s="627"/>
      <c r="B36" s="415" t="s">
        <v>132</v>
      </c>
      <c r="C36" s="555" t="s">
        <v>199</v>
      </c>
      <c r="D36" s="557" t="s">
        <v>224</v>
      </c>
      <c r="E36" s="36">
        <v>1</v>
      </c>
      <c r="F36" s="4">
        <v>10</v>
      </c>
      <c r="G36" s="21"/>
      <c r="H36" s="4">
        <v>15</v>
      </c>
      <c r="I36" s="21"/>
    </row>
    <row r="37" spans="1:9" ht="14.5">
      <c r="A37" s="627"/>
      <c r="B37" s="465" t="s">
        <v>140</v>
      </c>
      <c r="C37" s="559" t="s">
        <v>213</v>
      </c>
      <c r="D37" s="557" t="s">
        <v>243</v>
      </c>
      <c r="E37" s="569">
        <v>8</v>
      </c>
      <c r="F37" s="155">
        <v>56</v>
      </c>
      <c r="G37" s="154"/>
      <c r="H37" s="154"/>
      <c r="I37" s="154"/>
    </row>
    <row r="38" spans="1:9" ht="14.5">
      <c r="A38" s="627"/>
      <c r="B38" s="636"/>
      <c r="C38" s="63" t="s">
        <v>195</v>
      </c>
      <c r="D38" s="560">
        <v>3</v>
      </c>
      <c r="E38" s="501">
        <f>SUM(E35:E37)</f>
        <v>11</v>
      </c>
      <c r="F38" s="61">
        <f>SUM(F35:F37)</f>
        <v>81</v>
      </c>
      <c r="G38" s="61">
        <f>SUM(G35:G37)</f>
        <v>15</v>
      </c>
      <c r="H38" s="61">
        <f>SUM(H35:H37)</f>
        <v>45</v>
      </c>
      <c r="I38" s="61">
        <f>SUM(I35:I37)</f>
        <v>0</v>
      </c>
    </row>
    <row r="39" spans="1:9" ht="45" customHeight="1">
      <c r="A39" s="628"/>
      <c r="B39" s="637"/>
      <c r="C39" s="63" t="s">
        <v>232</v>
      </c>
      <c r="D39" s="561">
        <f>SUM(D14+D19+D21+D38)</f>
        <v>11</v>
      </c>
      <c r="E39" s="502">
        <f>SUM(E14+E19+E21+E38)</f>
        <v>25</v>
      </c>
      <c r="F39" s="70">
        <f>SUM(F14+F19+F21+F38)</f>
        <v>206</v>
      </c>
      <c r="G39" s="70">
        <f>SUM(G14+G19+G21+G38)</f>
        <v>45</v>
      </c>
      <c r="H39" s="70">
        <f>SUM(H14+H19+H21+H38)</f>
        <v>270</v>
      </c>
      <c r="I39" s="70">
        <f>SUM(I14+I19+I21+I38)</f>
        <v>0</v>
      </c>
    </row>
    <row r="42" spans="1:9">
      <c r="C42" t="s">
        <v>200</v>
      </c>
    </row>
    <row r="43" spans="1:9">
      <c r="C43" s="15" t="s">
        <v>233</v>
      </c>
    </row>
    <row r="44" spans="1:9">
      <c r="C44" t="s">
        <v>201</v>
      </c>
    </row>
  </sheetData>
  <mergeCells count="18">
    <mergeCell ref="A15:A19"/>
    <mergeCell ref="A10:A14"/>
    <mergeCell ref="B10:B12"/>
    <mergeCell ref="D10:D12"/>
    <mergeCell ref="E8:I8"/>
    <mergeCell ref="D7:D9"/>
    <mergeCell ref="E7:I7"/>
    <mergeCell ref="A7:A9"/>
    <mergeCell ref="B7:B9"/>
    <mergeCell ref="C7:C9"/>
    <mergeCell ref="A35:A39"/>
    <mergeCell ref="B38:B39"/>
    <mergeCell ref="A20:A22"/>
    <mergeCell ref="B21:B22"/>
    <mergeCell ref="A23:A28"/>
    <mergeCell ref="B27:B28"/>
    <mergeCell ref="A29:A34"/>
    <mergeCell ref="B33:B3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4</vt:i4>
      </vt:variant>
    </vt:vector>
  </HeadingPairs>
  <TitlesOfParts>
    <vt:vector size="8" baseType="lpstr">
      <vt:lpstr>OKŁADKA</vt:lpstr>
      <vt:lpstr>Filologia_poziom komunikatywny</vt:lpstr>
      <vt:lpstr>Filologia_poziom podstawowy</vt:lpstr>
      <vt:lpstr>Język angielski sem IV</vt:lpstr>
      <vt:lpstr>'Filologia_poziom komunikatywny'!Obszar_wydruku</vt:lpstr>
      <vt:lpstr>'Filologia_poziom podstawowy'!Obszar_wydruku</vt:lpstr>
      <vt:lpstr>'Filologia_poziom komunikatywny'!Tytuły_wydruku</vt:lpstr>
      <vt:lpstr>'Filologia_poziom podstawowy'!Tytuły_wydruku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Systemy Informacyjne</dc:creator>
  <cp:keywords/>
  <dc:description/>
  <cp:lastModifiedBy>Sylwia</cp:lastModifiedBy>
  <cp:revision/>
  <dcterms:created xsi:type="dcterms:W3CDTF">2008-10-20T20:50:27Z</dcterms:created>
  <dcterms:modified xsi:type="dcterms:W3CDTF">2023-11-13T10:36:28Z</dcterms:modified>
  <cp:category/>
  <cp:contentStatus/>
</cp:coreProperties>
</file>