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G:\PULPIT\Daniel\ANS\Sylabusy Erasmus+\"/>
    </mc:Choice>
  </mc:AlternateContent>
  <xr:revisionPtr revIDLastSave="0" documentId="13_ncr:1_{5DA00D20-6B55-431B-ACF1-128A58EA9847}" xr6:coauthVersionLast="36" xr6:coauthVersionMax="36" xr10:uidLastSave="{00000000-0000-0000-0000-000000000000}"/>
  <bookViews>
    <workbookView xWindow="0" yWindow="0" windowWidth="18790" windowHeight="16490" activeTab="3" xr2:uid="{00000000-000D-0000-FFFF-FFFF00000000}"/>
  </bookViews>
  <sheets>
    <sheet name="OKŁADKA" sheetId="1" r:id="rId1"/>
    <sheet name="Filologia_poziom komunikatywny" sheetId="2" state="hidden" r:id="rId2"/>
    <sheet name="Filologia_poziom podstawowy" sheetId="3" state="hidden" r:id="rId3"/>
    <sheet name="Język angielski sem VI" sheetId="4" r:id="rId4"/>
  </sheets>
  <calcPr calcId="191029"/>
  <extLst>
    <ext uri="GoogleSheetsCustomDataVersion2">
      <go:sheetsCustomData xmlns:go="http://customooxmlschemas.google.com/" r:id="rId8" roundtripDataChecksum="EsnqlYc3BNMs4tlStFx6TDX/shwIyqef77oFTC+Omuk="/>
    </ext>
  </extLst>
</workbook>
</file>

<file path=xl/calcChain.xml><?xml version="1.0" encoding="utf-8"?>
<calcChain xmlns="http://schemas.openxmlformats.org/spreadsheetml/2006/main">
  <c r="D32" i="4" l="1"/>
  <c r="J31" i="4"/>
  <c r="I31" i="4"/>
  <c r="H31" i="4"/>
  <c r="G31" i="4"/>
  <c r="F31" i="4"/>
  <c r="E31" i="4"/>
  <c r="D28" i="4"/>
  <c r="J27" i="4"/>
  <c r="I27" i="4"/>
  <c r="H27" i="4"/>
  <c r="G27" i="4"/>
  <c r="F27" i="4"/>
  <c r="E27" i="4"/>
  <c r="D22" i="4"/>
  <c r="J21" i="4"/>
  <c r="I21" i="4"/>
  <c r="H21" i="4"/>
  <c r="G21" i="4"/>
  <c r="F21" i="4"/>
  <c r="E21" i="4"/>
  <c r="J17" i="4"/>
  <c r="I17" i="4"/>
  <c r="H17" i="4"/>
  <c r="G17" i="4"/>
  <c r="F17" i="4"/>
  <c r="E17" i="4"/>
  <c r="J12" i="4"/>
  <c r="I12" i="4"/>
  <c r="H12" i="4"/>
  <c r="G12" i="4"/>
  <c r="E12" i="4"/>
  <c r="F10" i="4"/>
  <c r="F12" i="4" s="1"/>
  <c r="CD78" i="3"/>
  <c r="S78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R77" i="3"/>
  <c r="O77" i="3"/>
  <c r="M77" i="3"/>
  <c r="L77" i="3"/>
  <c r="K77" i="3"/>
  <c r="J77" i="3"/>
  <c r="I77" i="3"/>
  <c r="R76" i="3"/>
  <c r="N76" i="3"/>
  <c r="H76" i="3"/>
  <c r="G76" i="3"/>
  <c r="F76" i="3"/>
  <c r="E76" i="3"/>
  <c r="D76" i="3"/>
  <c r="P76" i="3" s="1"/>
  <c r="Q76" i="3" s="1"/>
  <c r="R75" i="3"/>
  <c r="N75" i="3"/>
  <c r="H75" i="3"/>
  <c r="G75" i="3"/>
  <c r="F75" i="3"/>
  <c r="E75" i="3"/>
  <c r="D75" i="3"/>
  <c r="P75" i="3" s="1"/>
  <c r="R74" i="3"/>
  <c r="N74" i="3"/>
  <c r="H74" i="3"/>
  <c r="G74" i="3"/>
  <c r="F74" i="3"/>
  <c r="E74" i="3"/>
  <c r="D74" i="3"/>
  <c r="R73" i="3"/>
  <c r="P73" i="3"/>
  <c r="N73" i="3"/>
  <c r="H73" i="3"/>
  <c r="G73" i="3"/>
  <c r="F73" i="3"/>
  <c r="E73" i="3"/>
  <c r="D73" i="3"/>
  <c r="R72" i="3"/>
  <c r="N72" i="3"/>
  <c r="H72" i="3"/>
  <c r="G72" i="3"/>
  <c r="F72" i="3"/>
  <c r="E72" i="3"/>
  <c r="D72" i="3"/>
  <c r="R71" i="3"/>
  <c r="P71" i="3"/>
  <c r="N71" i="3"/>
  <c r="H71" i="3"/>
  <c r="G71" i="3"/>
  <c r="F71" i="3"/>
  <c r="E71" i="3"/>
  <c r="D71" i="3"/>
  <c r="R70" i="3"/>
  <c r="N70" i="3"/>
  <c r="N77" i="3" s="1"/>
  <c r="H70" i="3"/>
  <c r="G70" i="3"/>
  <c r="F70" i="3"/>
  <c r="E70" i="3"/>
  <c r="D70" i="3"/>
  <c r="R69" i="3"/>
  <c r="P69" i="3"/>
  <c r="N69" i="3"/>
  <c r="H69" i="3"/>
  <c r="G69" i="3"/>
  <c r="G77" i="3" s="1"/>
  <c r="F69" i="3"/>
  <c r="F77" i="3" s="1"/>
  <c r="E69" i="3"/>
  <c r="E77" i="3" s="1"/>
  <c r="D69" i="3"/>
  <c r="BK68" i="3"/>
  <c r="AE68" i="3"/>
  <c r="S68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O67" i="3"/>
  <c r="M67" i="3"/>
  <c r="L67" i="3"/>
  <c r="K67" i="3"/>
  <c r="J67" i="3"/>
  <c r="I67" i="3"/>
  <c r="R66" i="3"/>
  <c r="P66" i="3"/>
  <c r="N66" i="3"/>
  <c r="H66" i="3"/>
  <c r="G66" i="3"/>
  <c r="F66" i="3"/>
  <c r="E66" i="3"/>
  <c r="D66" i="3"/>
  <c r="R65" i="3"/>
  <c r="N65" i="3"/>
  <c r="H65" i="3"/>
  <c r="G65" i="3"/>
  <c r="F65" i="3"/>
  <c r="E65" i="3"/>
  <c r="D65" i="3"/>
  <c r="R64" i="3"/>
  <c r="P64" i="3"/>
  <c r="N64" i="3"/>
  <c r="H64" i="3"/>
  <c r="G64" i="3"/>
  <c r="F64" i="3"/>
  <c r="E64" i="3"/>
  <c r="D64" i="3"/>
  <c r="R63" i="3"/>
  <c r="N63" i="3"/>
  <c r="H63" i="3"/>
  <c r="G63" i="3"/>
  <c r="F63" i="3"/>
  <c r="E63" i="3"/>
  <c r="D63" i="3"/>
  <c r="R62" i="3"/>
  <c r="P62" i="3"/>
  <c r="N62" i="3"/>
  <c r="H62" i="3"/>
  <c r="G62" i="3"/>
  <c r="F62" i="3"/>
  <c r="E62" i="3"/>
  <c r="D62" i="3"/>
  <c r="R61" i="3"/>
  <c r="N61" i="3"/>
  <c r="H61" i="3"/>
  <c r="G61" i="3"/>
  <c r="F61" i="3"/>
  <c r="E61" i="3"/>
  <c r="D61" i="3"/>
  <c r="R60" i="3"/>
  <c r="P60" i="3"/>
  <c r="N60" i="3"/>
  <c r="H60" i="3"/>
  <c r="G60" i="3"/>
  <c r="F60" i="3"/>
  <c r="E60" i="3"/>
  <c r="D60" i="3"/>
  <c r="R59" i="3"/>
  <c r="N59" i="3"/>
  <c r="H59" i="3"/>
  <c r="G59" i="3"/>
  <c r="G67" i="3" s="1"/>
  <c r="F59" i="3"/>
  <c r="E59" i="3"/>
  <c r="E67" i="3" s="1"/>
  <c r="D59" i="3"/>
  <c r="R58" i="3"/>
  <c r="P58" i="3"/>
  <c r="N58" i="3"/>
  <c r="N67" i="3" s="1"/>
  <c r="H58" i="3"/>
  <c r="H67" i="3" s="1"/>
  <c r="G58" i="3"/>
  <c r="F58" i="3"/>
  <c r="F67" i="3" s="1"/>
  <c r="E58" i="3"/>
  <c r="D58" i="3"/>
  <c r="D67" i="3" s="1"/>
  <c r="BK57" i="3"/>
  <c r="AE57" i="3"/>
  <c r="S57" i="3"/>
  <c r="K57" i="3"/>
  <c r="EQ56" i="3"/>
  <c r="EP56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O56" i="3"/>
  <c r="M56" i="3"/>
  <c r="L56" i="3"/>
  <c r="K56" i="3"/>
  <c r="J56" i="3"/>
  <c r="I56" i="3"/>
  <c r="R55" i="3"/>
  <c r="P55" i="3"/>
  <c r="Q55" i="3" s="1"/>
  <c r="N55" i="3"/>
  <c r="H55" i="3"/>
  <c r="G55" i="3"/>
  <c r="F55" i="3"/>
  <c r="E55" i="3"/>
  <c r="D55" i="3"/>
  <c r="R54" i="3"/>
  <c r="Q54" i="3"/>
  <c r="N54" i="3"/>
  <c r="H54" i="3"/>
  <c r="G54" i="3"/>
  <c r="F54" i="3"/>
  <c r="E54" i="3"/>
  <c r="D54" i="3"/>
  <c r="P54" i="3" s="1"/>
  <c r="R53" i="3"/>
  <c r="N53" i="3"/>
  <c r="H53" i="3"/>
  <c r="G53" i="3"/>
  <c r="F53" i="3"/>
  <c r="E53" i="3"/>
  <c r="D53" i="3"/>
  <c r="R52" i="3"/>
  <c r="N52" i="3"/>
  <c r="H52" i="3"/>
  <c r="G52" i="3"/>
  <c r="F52" i="3"/>
  <c r="E52" i="3"/>
  <c r="P52" i="3" s="1"/>
  <c r="D52" i="3"/>
  <c r="R51" i="3"/>
  <c r="P51" i="3"/>
  <c r="Q51" i="3" s="1"/>
  <c r="N51" i="3"/>
  <c r="H51" i="3"/>
  <c r="G51" i="3"/>
  <c r="F51" i="3"/>
  <c r="F56" i="3" s="1"/>
  <c r="E51" i="3"/>
  <c r="D51" i="3"/>
  <c r="R50" i="3"/>
  <c r="Q50" i="3"/>
  <c r="N50" i="3"/>
  <c r="H50" i="3"/>
  <c r="G50" i="3"/>
  <c r="F50" i="3"/>
  <c r="E50" i="3"/>
  <c r="D50" i="3"/>
  <c r="P50" i="3" s="1"/>
  <c r="R49" i="3"/>
  <c r="N49" i="3"/>
  <c r="H49" i="3"/>
  <c r="G49" i="3"/>
  <c r="F49" i="3"/>
  <c r="E49" i="3"/>
  <c r="D49" i="3"/>
  <c r="R48" i="3"/>
  <c r="N48" i="3"/>
  <c r="H48" i="3"/>
  <c r="G48" i="3"/>
  <c r="F48" i="3"/>
  <c r="E48" i="3"/>
  <c r="D48" i="3"/>
  <c r="R47" i="3"/>
  <c r="P47" i="3"/>
  <c r="Q47" i="3" s="1"/>
  <c r="N47" i="3"/>
  <c r="H47" i="3"/>
  <c r="H56" i="3" s="1"/>
  <c r="G47" i="3"/>
  <c r="G56" i="3" s="1"/>
  <c r="F47" i="3"/>
  <c r="E47" i="3"/>
  <c r="D47" i="3"/>
  <c r="D56" i="3" s="1"/>
  <c r="BM46" i="3"/>
  <c r="AG46" i="3"/>
  <c r="S46" i="3"/>
  <c r="J46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O45" i="3"/>
  <c r="M45" i="3"/>
  <c r="L45" i="3"/>
  <c r="K45" i="3"/>
  <c r="J45" i="3"/>
  <c r="I45" i="3"/>
  <c r="H45" i="3"/>
  <c r="R44" i="3"/>
  <c r="N44" i="3"/>
  <c r="H44" i="3"/>
  <c r="G44" i="3"/>
  <c r="F44" i="3"/>
  <c r="E44" i="3"/>
  <c r="D44" i="3"/>
  <c r="R43" i="3"/>
  <c r="N43" i="3"/>
  <c r="H43" i="3"/>
  <c r="G43" i="3"/>
  <c r="F43" i="3"/>
  <c r="E43" i="3"/>
  <c r="D43" i="3"/>
  <c r="R42" i="3"/>
  <c r="N42" i="3"/>
  <c r="H42" i="3"/>
  <c r="G42" i="3"/>
  <c r="F42" i="3"/>
  <c r="E42" i="3"/>
  <c r="D42" i="3"/>
  <c r="P42" i="3" s="1"/>
  <c r="Q42" i="3" s="1"/>
  <c r="R41" i="3"/>
  <c r="N41" i="3"/>
  <c r="H41" i="3"/>
  <c r="G41" i="3"/>
  <c r="F41" i="3"/>
  <c r="E41" i="3"/>
  <c r="D41" i="3"/>
  <c r="R40" i="3"/>
  <c r="N40" i="3"/>
  <c r="H40" i="3"/>
  <c r="G40" i="3"/>
  <c r="F40" i="3"/>
  <c r="E40" i="3"/>
  <c r="P40" i="3" s="1"/>
  <c r="Q40" i="3" s="1"/>
  <c r="D40" i="3"/>
  <c r="R39" i="3"/>
  <c r="P39" i="3"/>
  <c r="Q39" i="3" s="1"/>
  <c r="N39" i="3"/>
  <c r="H39" i="3"/>
  <c r="G39" i="3"/>
  <c r="F39" i="3"/>
  <c r="E39" i="3"/>
  <c r="D39" i="3"/>
  <c r="R38" i="3"/>
  <c r="N38" i="3"/>
  <c r="H38" i="3"/>
  <c r="G38" i="3"/>
  <c r="F38" i="3"/>
  <c r="E38" i="3"/>
  <c r="D38" i="3"/>
  <c r="R37" i="3"/>
  <c r="N37" i="3"/>
  <c r="N45" i="3" s="1"/>
  <c r="H37" i="3"/>
  <c r="G37" i="3"/>
  <c r="G45" i="3" s="1"/>
  <c r="F37" i="3"/>
  <c r="E37" i="3"/>
  <c r="E45" i="3" s="1"/>
  <c r="D37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O36" i="3"/>
  <c r="M36" i="3"/>
  <c r="L36" i="3"/>
  <c r="K36" i="3"/>
  <c r="J36" i="3"/>
  <c r="I36" i="3"/>
  <c r="R35" i="3"/>
  <c r="Q35" i="3"/>
  <c r="P35" i="3"/>
  <c r="N35" i="3"/>
  <c r="H35" i="3"/>
  <c r="G35" i="3"/>
  <c r="F35" i="3"/>
  <c r="E35" i="3"/>
  <c r="D35" i="3"/>
  <c r="R34" i="3"/>
  <c r="N34" i="3"/>
  <c r="H34" i="3"/>
  <c r="G34" i="3"/>
  <c r="F34" i="3"/>
  <c r="E34" i="3"/>
  <c r="D34" i="3"/>
  <c r="R33" i="3"/>
  <c r="N33" i="3"/>
  <c r="H33" i="3"/>
  <c r="G33" i="3"/>
  <c r="F33" i="3"/>
  <c r="E33" i="3"/>
  <c r="D33" i="3"/>
  <c r="P33" i="3" s="1"/>
  <c r="R32" i="3"/>
  <c r="P32" i="3"/>
  <c r="Q32" i="3" s="1"/>
  <c r="N32" i="3"/>
  <c r="H32" i="3"/>
  <c r="G32" i="3"/>
  <c r="F32" i="3"/>
  <c r="E32" i="3"/>
  <c r="D32" i="3"/>
  <c r="R31" i="3"/>
  <c r="Q31" i="3"/>
  <c r="P31" i="3"/>
  <c r="N31" i="3"/>
  <c r="H31" i="3"/>
  <c r="G31" i="3"/>
  <c r="F31" i="3"/>
  <c r="E31" i="3"/>
  <c r="D31" i="3"/>
  <c r="R30" i="3"/>
  <c r="N30" i="3"/>
  <c r="H30" i="3"/>
  <c r="G30" i="3"/>
  <c r="F30" i="3"/>
  <c r="E30" i="3"/>
  <c r="D30" i="3"/>
  <c r="R29" i="3"/>
  <c r="N29" i="3"/>
  <c r="H29" i="3"/>
  <c r="G29" i="3"/>
  <c r="F29" i="3"/>
  <c r="E29" i="3"/>
  <c r="D29" i="3"/>
  <c r="P29" i="3" s="1"/>
  <c r="R28" i="3"/>
  <c r="P28" i="3"/>
  <c r="Q28" i="3" s="1"/>
  <c r="N28" i="3"/>
  <c r="H28" i="3"/>
  <c r="G28" i="3"/>
  <c r="F28" i="3"/>
  <c r="E28" i="3"/>
  <c r="D28" i="3"/>
  <c r="R27" i="3"/>
  <c r="Q27" i="3"/>
  <c r="P27" i="3"/>
  <c r="N27" i="3"/>
  <c r="H27" i="3"/>
  <c r="G27" i="3"/>
  <c r="F27" i="3"/>
  <c r="E27" i="3"/>
  <c r="D27" i="3"/>
  <c r="R26" i="3"/>
  <c r="N26" i="3"/>
  <c r="H26" i="3"/>
  <c r="G26" i="3"/>
  <c r="F26" i="3"/>
  <c r="E26" i="3"/>
  <c r="D26" i="3"/>
  <c r="R25" i="3"/>
  <c r="N25" i="3"/>
  <c r="H25" i="3"/>
  <c r="G25" i="3"/>
  <c r="F25" i="3"/>
  <c r="E25" i="3"/>
  <c r="D25" i="3"/>
  <c r="P25" i="3" s="1"/>
  <c r="R24" i="3"/>
  <c r="P24" i="3"/>
  <c r="Q24" i="3" s="1"/>
  <c r="N24" i="3"/>
  <c r="H24" i="3"/>
  <c r="G24" i="3"/>
  <c r="F24" i="3"/>
  <c r="E24" i="3"/>
  <c r="D24" i="3"/>
  <c r="R23" i="3"/>
  <c r="Q23" i="3"/>
  <c r="P23" i="3"/>
  <c r="N23" i="3"/>
  <c r="H23" i="3"/>
  <c r="G23" i="3"/>
  <c r="F23" i="3"/>
  <c r="E23" i="3"/>
  <c r="D23" i="3"/>
  <c r="R22" i="3"/>
  <c r="N22" i="3"/>
  <c r="H22" i="3"/>
  <c r="G22" i="3"/>
  <c r="F22" i="3"/>
  <c r="E22" i="3"/>
  <c r="D22" i="3"/>
  <c r="R21" i="3"/>
  <c r="N21" i="3"/>
  <c r="H21" i="3"/>
  <c r="G21" i="3"/>
  <c r="F21" i="3"/>
  <c r="E21" i="3"/>
  <c r="D21" i="3"/>
  <c r="P21" i="3" s="1"/>
  <c r="R20" i="3"/>
  <c r="P20" i="3"/>
  <c r="Q20" i="3" s="1"/>
  <c r="N20" i="3"/>
  <c r="H20" i="3"/>
  <c r="G20" i="3"/>
  <c r="F20" i="3"/>
  <c r="E20" i="3"/>
  <c r="D20" i="3"/>
  <c r="R19" i="3"/>
  <c r="N19" i="3"/>
  <c r="H19" i="3"/>
  <c r="G19" i="3"/>
  <c r="F19" i="3"/>
  <c r="E19" i="3"/>
  <c r="P19" i="3" s="1"/>
  <c r="Q19" i="3" s="1"/>
  <c r="D19" i="3"/>
  <c r="R18" i="3"/>
  <c r="R36" i="3" s="1"/>
  <c r="P18" i="3"/>
  <c r="N18" i="3"/>
  <c r="H18" i="3"/>
  <c r="G18" i="3"/>
  <c r="F18" i="3"/>
  <c r="E18" i="3"/>
  <c r="D18" i="3"/>
  <c r="R17" i="3"/>
  <c r="N17" i="3"/>
  <c r="N36" i="3" s="1"/>
  <c r="H17" i="3"/>
  <c r="G17" i="3"/>
  <c r="G36" i="3" s="1"/>
  <c r="F17" i="3"/>
  <c r="F36" i="3" s="1"/>
  <c r="E17" i="3"/>
  <c r="D17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U46" i="3" s="1"/>
  <c r="BT16" i="3"/>
  <c r="BS16" i="3"/>
  <c r="BS68" i="3" s="1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O46" i="3" s="1"/>
  <c r="AN16" i="3"/>
  <c r="AM16" i="3"/>
  <c r="AM68" i="3" s="1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O16" i="3"/>
  <c r="O68" i="3" s="1"/>
  <c r="M16" i="3"/>
  <c r="L16" i="3"/>
  <c r="K16" i="3"/>
  <c r="J16" i="3"/>
  <c r="I16" i="3"/>
  <c r="H16" i="3"/>
  <c r="D16" i="3"/>
  <c r="R15" i="3"/>
  <c r="N15" i="3"/>
  <c r="H15" i="3"/>
  <c r="G15" i="3"/>
  <c r="F15" i="3"/>
  <c r="E15" i="3"/>
  <c r="P15" i="3" s="1"/>
  <c r="Q15" i="3" s="1"/>
  <c r="R14" i="3"/>
  <c r="N14" i="3"/>
  <c r="H14" i="3"/>
  <c r="G14" i="3"/>
  <c r="F14" i="3"/>
  <c r="E14" i="3"/>
  <c r="P14" i="3" s="1"/>
  <c r="Q14" i="3" s="1"/>
  <c r="R13" i="3"/>
  <c r="N13" i="3"/>
  <c r="H13" i="3"/>
  <c r="G13" i="3"/>
  <c r="F13" i="3"/>
  <c r="E13" i="3"/>
  <c r="P13" i="3" s="1"/>
  <c r="Q13" i="3" s="1"/>
  <c r="R12" i="3"/>
  <c r="N12" i="3"/>
  <c r="H12" i="3"/>
  <c r="G12" i="3"/>
  <c r="F12" i="3"/>
  <c r="E12" i="3"/>
  <c r="P12" i="3" s="1"/>
  <c r="Q12" i="3" s="1"/>
  <c r="R11" i="3"/>
  <c r="N11" i="3"/>
  <c r="N16" i="3" s="1"/>
  <c r="H11" i="3"/>
  <c r="G11" i="3"/>
  <c r="F11" i="3"/>
  <c r="E11" i="3"/>
  <c r="D11" i="3"/>
  <c r="R10" i="3"/>
  <c r="R16" i="3" s="1"/>
  <c r="P10" i="3"/>
  <c r="N10" i="3"/>
  <c r="H10" i="3"/>
  <c r="G10" i="3"/>
  <c r="F10" i="3"/>
  <c r="F16" i="3" s="1"/>
  <c r="E10" i="3"/>
  <c r="D10" i="3"/>
  <c r="R9" i="3"/>
  <c r="N9" i="3"/>
  <c r="H9" i="3"/>
  <c r="G9" i="3"/>
  <c r="F9" i="3"/>
  <c r="E9" i="3"/>
  <c r="P9" i="3" s="1"/>
  <c r="Q9" i="3" s="1"/>
  <c r="U85" i="2"/>
  <c r="S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R84" i="2"/>
  <c r="O84" i="2"/>
  <c r="M84" i="2"/>
  <c r="L84" i="2"/>
  <c r="K84" i="2"/>
  <c r="J84" i="2"/>
  <c r="I84" i="2"/>
  <c r="F84" i="2"/>
  <c r="R83" i="2"/>
  <c r="N83" i="2"/>
  <c r="H83" i="2"/>
  <c r="G83" i="2"/>
  <c r="F83" i="2"/>
  <c r="E83" i="2"/>
  <c r="D83" i="2"/>
  <c r="R82" i="2"/>
  <c r="N82" i="2"/>
  <c r="H82" i="2"/>
  <c r="G82" i="2"/>
  <c r="F82" i="2"/>
  <c r="E82" i="2"/>
  <c r="D82" i="2"/>
  <c r="P82" i="2" s="1"/>
  <c r="R81" i="2"/>
  <c r="N81" i="2"/>
  <c r="H81" i="2"/>
  <c r="G81" i="2"/>
  <c r="F81" i="2"/>
  <c r="E81" i="2"/>
  <c r="D81" i="2"/>
  <c r="R80" i="2"/>
  <c r="N80" i="2"/>
  <c r="H80" i="2"/>
  <c r="G80" i="2"/>
  <c r="F80" i="2"/>
  <c r="E80" i="2"/>
  <c r="D80" i="2"/>
  <c r="P80" i="2" s="1"/>
  <c r="R79" i="2"/>
  <c r="N79" i="2"/>
  <c r="H79" i="2"/>
  <c r="G79" i="2"/>
  <c r="F79" i="2"/>
  <c r="E79" i="2"/>
  <c r="D79" i="2"/>
  <c r="R78" i="2"/>
  <c r="N78" i="2"/>
  <c r="H78" i="2"/>
  <c r="G78" i="2"/>
  <c r="F78" i="2"/>
  <c r="E78" i="2"/>
  <c r="D78" i="2"/>
  <c r="P78" i="2" s="1"/>
  <c r="R77" i="2"/>
  <c r="N77" i="2"/>
  <c r="N84" i="2" s="1"/>
  <c r="H77" i="2"/>
  <c r="G77" i="2"/>
  <c r="F77" i="2"/>
  <c r="E77" i="2"/>
  <c r="D77" i="2"/>
  <c r="R76" i="2"/>
  <c r="N76" i="2"/>
  <c r="H76" i="2"/>
  <c r="H84" i="2" s="1"/>
  <c r="G76" i="2"/>
  <c r="F76" i="2"/>
  <c r="E76" i="2"/>
  <c r="E84" i="2" s="1"/>
  <c r="D76" i="2"/>
  <c r="P76" i="2" s="1"/>
  <c r="S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U75" i="2" s="1"/>
  <c r="T74" i="2"/>
  <c r="O74" i="2"/>
  <c r="M74" i="2"/>
  <c r="L74" i="2"/>
  <c r="K74" i="2"/>
  <c r="J74" i="2"/>
  <c r="I74" i="2"/>
  <c r="R73" i="2"/>
  <c r="N73" i="2"/>
  <c r="H73" i="2"/>
  <c r="G73" i="2"/>
  <c r="F73" i="2"/>
  <c r="E73" i="2"/>
  <c r="P73" i="2" s="1"/>
  <c r="Q73" i="2" s="1"/>
  <c r="D73" i="2"/>
  <c r="R72" i="2"/>
  <c r="Q72" i="2" s="1"/>
  <c r="P72" i="2"/>
  <c r="N72" i="2"/>
  <c r="H72" i="2"/>
  <c r="G72" i="2"/>
  <c r="F72" i="2"/>
  <c r="E72" i="2"/>
  <c r="D72" i="2"/>
  <c r="R71" i="2"/>
  <c r="N71" i="2"/>
  <c r="H71" i="2"/>
  <c r="G71" i="2"/>
  <c r="F71" i="2"/>
  <c r="E71" i="2"/>
  <c r="D71" i="2"/>
  <c r="P71" i="2" s="1"/>
  <c r="Q71" i="2" s="1"/>
  <c r="R70" i="2"/>
  <c r="Q70" i="2" s="1"/>
  <c r="N70" i="2"/>
  <c r="H70" i="2"/>
  <c r="G70" i="2"/>
  <c r="F70" i="2"/>
  <c r="E70" i="2"/>
  <c r="D70" i="2"/>
  <c r="P70" i="2" s="1"/>
  <c r="R69" i="2"/>
  <c r="N69" i="2"/>
  <c r="H69" i="2"/>
  <c r="G69" i="2"/>
  <c r="F69" i="2"/>
  <c r="E69" i="2"/>
  <c r="P69" i="2" s="1"/>
  <c r="Q69" i="2" s="1"/>
  <c r="D69" i="2"/>
  <c r="R68" i="2"/>
  <c r="Q68" i="2" s="1"/>
  <c r="P68" i="2"/>
  <c r="N68" i="2"/>
  <c r="H68" i="2"/>
  <c r="G68" i="2"/>
  <c r="F68" i="2"/>
  <c r="E68" i="2"/>
  <c r="D68" i="2"/>
  <c r="R67" i="2"/>
  <c r="N67" i="2"/>
  <c r="H67" i="2"/>
  <c r="G67" i="2"/>
  <c r="F67" i="2"/>
  <c r="E67" i="2"/>
  <c r="D67" i="2"/>
  <c r="P67" i="2" s="1"/>
  <c r="Q67" i="2" s="1"/>
  <c r="R66" i="2"/>
  <c r="N66" i="2"/>
  <c r="H66" i="2"/>
  <c r="H74" i="2" s="1"/>
  <c r="G66" i="2"/>
  <c r="F66" i="2"/>
  <c r="F74" i="2" s="1"/>
  <c r="E66" i="2"/>
  <c r="D66" i="2"/>
  <c r="D74" i="2" s="1"/>
  <c r="R65" i="2"/>
  <c r="N65" i="2"/>
  <c r="N74" i="2" s="1"/>
  <c r="H65" i="2"/>
  <c r="G65" i="2"/>
  <c r="G74" i="2" s="1"/>
  <c r="F65" i="2"/>
  <c r="E65" i="2"/>
  <c r="E74" i="2" s="1"/>
  <c r="D65" i="2"/>
  <c r="S64" i="2"/>
  <c r="J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O63" i="2"/>
  <c r="M63" i="2"/>
  <c r="L63" i="2"/>
  <c r="K63" i="2"/>
  <c r="J63" i="2"/>
  <c r="I63" i="2"/>
  <c r="N62" i="2"/>
  <c r="H62" i="2"/>
  <c r="G62" i="2"/>
  <c r="F62" i="2"/>
  <c r="E62" i="2"/>
  <c r="D62" i="2"/>
  <c r="P62" i="2" s="1"/>
  <c r="Q62" i="2" s="1"/>
  <c r="N61" i="2"/>
  <c r="H61" i="2"/>
  <c r="G61" i="2"/>
  <c r="F61" i="2"/>
  <c r="E61" i="2"/>
  <c r="D61" i="2"/>
  <c r="P61" i="2" s="1"/>
  <c r="Q61" i="2" s="1"/>
  <c r="R60" i="2"/>
  <c r="N60" i="2"/>
  <c r="H60" i="2"/>
  <c r="G60" i="2"/>
  <c r="F60" i="2"/>
  <c r="E60" i="2"/>
  <c r="D60" i="2"/>
  <c r="P60" i="2" s="1"/>
  <c r="Q60" i="2" s="1"/>
  <c r="N59" i="2"/>
  <c r="H59" i="2"/>
  <c r="G59" i="2"/>
  <c r="F59" i="2"/>
  <c r="E59" i="2"/>
  <c r="D59" i="2"/>
  <c r="P59" i="2" s="1"/>
  <c r="Q59" i="2" s="1"/>
  <c r="R58" i="2"/>
  <c r="Q58" i="2" s="1"/>
  <c r="P58" i="2"/>
  <c r="N58" i="2"/>
  <c r="H58" i="2"/>
  <c r="G58" i="2"/>
  <c r="F58" i="2"/>
  <c r="E58" i="2"/>
  <c r="D58" i="2"/>
  <c r="R57" i="2"/>
  <c r="N57" i="2"/>
  <c r="H57" i="2"/>
  <c r="G57" i="2"/>
  <c r="F57" i="2"/>
  <c r="E57" i="2"/>
  <c r="P57" i="2" s="1"/>
  <c r="Q57" i="2" s="1"/>
  <c r="D57" i="2"/>
  <c r="N56" i="2"/>
  <c r="H56" i="2"/>
  <c r="G56" i="2"/>
  <c r="F56" i="2"/>
  <c r="E56" i="2"/>
  <c r="D56" i="2"/>
  <c r="P56" i="2" s="1"/>
  <c r="Q56" i="2" s="1"/>
  <c r="R55" i="2"/>
  <c r="Q55" i="2" s="1"/>
  <c r="N55" i="2"/>
  <c r="H55" i="2"/>
  <c r="H63" i="2" s="1"/>
  <c r="G55" i="2"/>
  <c r="F55" i="2"/>
  <c r="F63" i="2" s="1"/>
  <c r="E55" i="2"/>
  <c r="D55" i="2"/>
  <c r="P55" i="2" s="1"/>
  <c r="R54" i="2"/>
  <c r="N54" i="2"/>
  <c r="N63" i="2" s="1"/>
  <c r="H54" i="2"/>
  <c r="G54" i="2"/>
  <c r="G63" i="2" s="1"/>
  <c r="F54" i="2"/>
  <c r="E54" i="2"/>
  <c r="E63" i="2" s="1"/>
  <c r="D54" i="2"/>
  <c r="P54" i="2" s="1"/>
  <c r="Q54" i="2" s="1"/>
  <c r="BN53" i="2"/>
  <c r="AX53" i="2"/>
  <c r="AH53" i="2"/>
  <c r="S53" i="2"/>
  <c r="J53" i="2"/>
  <c r="F53" i="2"/>
  <c r="CR52" i="2"/>
  <c r="CQ52" i="2"/>
  <c r="CQ75" i="2" s="1"/>
  <c r="CP52" i="2"/>
  <c r="CO52" i="2"/>
  <c r="CN52" i="2"/>
  <c r="CM52" i="2"/>
  <c r="CM85" i="2" s="1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W85" i="2" s="1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G85" i="2" s="1"/>
  <c r="BF52" i="2"/>
  <c r="BE52" i="2"/>
  <c r="BD52" i="2"/>
  <c r="BC52" i="2"/>
  <c r="BB52" i="2"/>
  <c r="BA52" i="2"/>
  <c r="AZ52" i="2"/>
  <c r="AY52" i="2"/>
  <c r="H52" i="2" s="1"/>
  <c r="AX52" i="2"/>
  <c r="AW52" i="2"/>
  <c r="AV52" i="2"/>
  <c r="AU52" i="2"/>
  <c r="AT52" i="2"/>
  <c r="AS52" i="2"/>
  <c r="AR52" i="2"/>
  <c r="AQ52" i="2"/>
  <c r="AQ85" i="2" s="1"/>
  <c r="AP52" i="2"/>
  <c r="AO52" i="2"/>
  <c r="AN52" i="2"/>
  <c r="AM52" i="2"/>
  <c r="AL52" i="2"/>
  <c r="AK52" i="2"/>
  <c r="G52" i="2" s="1"/>
  <c r="AJ52" i="2"/>
  <c r="AI52" i="2"/>
  <c r="AH52" i="2"/>
  <c r="AG52" i="2"/>
  <c r="AF52" i="2"/>
  <c r="AE52" i="2"/>
  <c r="N52" i="2" s="1"/>
  <c r="AD52" i="2"/>
  <c r="AC52" i="2"/>
  <c r="AB52" i="2"/>
  <c r="AA52" i="2"/>
  <c r="Z52" i="2"/>
  <c r="Y52" i="2"/>
  <c r="X52" i="2"/>
  <c r="W52" i="2"/>
  <c r="F52" i="2" s="1"/>
  <c r="V52" i="2"/>
  <c r="U52" i="2"/>
  <c r="T52" i="2"/>
  <c r="D52" i="2"/>
  <c r="R51" i="2"/>
  <c r="N51" i="2"/>
  <c r="H51" i="2"/>
  <c r="G51" i="2"/>
  <c r="F51" i="2"/>
  <c r="E51" i="2"/>
  <c r="D51" i="2"/>
  <c r="R50" i="2"/>
  <c r="R52" i="2" s="1"/>
  <c r="N50" i="2"/>
  <c r="H50" i="2"/>
  <c r="G50" i="2"/>
  <c r="F50" i="2"/>
  <c r="E50" i="2"/>
  <c r="D50" i="2"/>
  <c r="R49" i="2"/>
  <c r="Q49" i="2"/>
  <c r="N49" i="2"/>
  <c r="H49" i="2"/>
  <c r="G49" i="2"/>
  <c r="F49" i="2"/>
  <c r="E49" i="2"/>
  <c r="D49" i="2"/>
  <c r="P49" i="2" s="1"/>
  <c r="R48" i="2"/>
  <c r="N48" i="2"/>
  <c r="H48" i="2"/>
  <c r="G48" i="2"/>
  <c r="F48" i="2"/>
  <c r="E48" i="2"/>
  <c r="D48" i="2"/>
  <c r="P47" i="2"/>
  <c r="N47" i="2"/>
  <c r="H47" i="2"/>
  <c r="G47" i="2"/>
  <c r="F47" i="2"/>
  <c r="N46" i="2"/>
  <c r="H46" i="2"/>
  <c r="G46" i="2"/>
  <c r="F46" i="2"/>
  <c r="E46" i="2"/>
  <c r="P46" i="2" s="1"/>
  <c r="Q46" i="2" s="1"/>
  <c r="N45" i="2"/>
  <c r="H45" i="2"/>
  <c r="G45" i="2"/>
  <c r="F45" i="2"/>
  <c r="E45" i="2"/>
  <c r="D45" i="2"/>
  <c r="P45" i="2" s="1"/>
  <c r="Q45" i="2" s="1"/>
  <c r="R44" i="2"/>
  <c r="P44" i="2" s="1"/>
  <c r="Q44" i="2" s="1"/>
  <c r="N44" i="2"/>
  <c r="H44" i="2"/>
  <c r="G44" i="2"/>
  <c r="F44" i="2"/>
  <c r="E44" i="2"/>
  <c r="D44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R64" i="2" s="1"/>
  <c r="BQ43" i="2"/>
  <c r="BP43" i="2"/>
  <c r="BO43" i="2"/>
  <c r="BN43" i="2"/>
  <c r="BN64" i="2" s="1"/>
  <c r="BM43" i="2"/>
  <c r="BL43" i="2"/>
  <c r="BK43" i="2"/>
  <c r="BJ43" i="2"/>
  <c r="BJ64" i="2" s="1"/>
  <c r="BI43" i="2"/>
  <c r="BH43" i="2"/>
  <c r="BG43" i="2"/>
  <c r="BF43" i="2"/>
  <c r="BF64" i="2" s="1"/>
  <c r="BE43" i="2"/>
  <c r="BD43" i="2"/>
  <c r="BC43" i="2"/>
  <c r="BB43" i="2"/>
  <c r="BB64" i="2" s="1"/>
  <c r="BA43" i="2"/>
  <c r="AZ43" i="2"/>
  <c r="AY43" i="2"/>
  <c r="AX43" i="2"/>
  <c r="AX64" i="2" s="1"/>
  <c r="AW43" i="2"/>
  <c r="AV43" i="2"/>
  <c r="AU43" i="2"/>
  <c r="AT43" i="2"/>
  <c r="AT64" i="2" s="1"/>
  <c r="AS43" i="2"/>
  <c r="AR43" i="2"/>
  <c r="AQ43" i="2"/>
  <c r="AP43" i="2"/>
  <c r="AP64" i="2" s="1"/>
  <c r="AO43" i="2"/>
  <c r="AN43" i="2"/>
  <c r="AM43" i="2"/>
  <c r="AL43" i="2"/>
  <c r="AL64" i="2" s="1"/>
  <c r="AK43" i="2"/>
  <c r="AJ43" i="2"/>
  <c r="AI43" i="2"/>
  <c r="AH43" i="2"/>
  <c r="AG43" i="2"/>
  <c r="AF43" i="2"/>
  <c r="AE43" i="2"/>
  <c r="AD43" i="2"/>
  <c r="AD64" i="2" s="1"/>
  <c r="AC43" i="2"/>
  <c r="AB43" i="2"/>
  <c r="AA43" i="2"/>
  <c r="Z43" i="2"/>
  <c r="Z64" i="2" s="1"/>
  <c r="Y43" i="2"/>
  <c r="X43" i="2"/>
  <c r="X85" i="2" s="1"/>
  <c r="W43" i="2"/>
  <c r="W75" i="2" s="1"/>
  <c r="V43" i="2"/>
  <c r="U43" i="2"/>
  <c r="T43" i="2"/>
  <c r="T85" i="2" s="1"/>
  <c r="O43" i="2"/>
  <c r="M43" i="2"/>
  <c r="L43" i="2"/>
  <c r="K43" i="2"/>
  <c r="J43" i="2"/>
  <c r="I43" i="2"/>
  <c r="I75" i="2" s="1"/>
  <c r="R42" i="2"/>
  <c r="P42" i="2"/>
  <c r="N42" i="2"/>
  <c r="H42" i="2"/>
  <c r="G42" i="2"/>
  <c r="F42" i="2"/>
  <c r="E42" i="2"/>
  <c r="D42" i="2"/>
  <c r="R41" i="2"/>
  <c r="Q41" i="2"/>
  <c r="N41" i="2"/>
  <c r="H41" i="2"/>
  <c r="G41" i="2"/>
  <c r="F41" i="2"/>
  <c r="E41" i="2"/>
  <c r="D41" i="2"/>
  <c r="P41" i="2" s="1"/>
  <c r="R40" i="2"/>
  <c r="N40" i="2"/>
  <c r="H40" i="2"/>
  <c r="G40" i="2"/>
  <c r="F40" i="2"/>
  <c r="E40" i="2"/>
  <c r="D40" i="2"/>
  <c r="P40" i="2" s="1"/>
  <c r="R39" i="2"/>
  <c r="N39" i="2"/>
  <c r="H39" i="2"/>
  <c r="G39" i="2"/>
  <c r="F39" i="2"/>
  <c r="E39" i="2"/>
  <c r="D39" i="2"/>
  <c r="P39" i="2" s="1"/>
  <c r="Q39" i="2" s="1"/>
  <c r="R38" i="2"/>
  <c r="Q38" i="2" s="1"/>
  <c r="P38" i="2"/>
  <c r="N38" i="2"/>
  <c r="H38" i="2"/>
  <c r="G38" i="2"/>
  <c r="F38" i="2"/>
  <c r="E38" i="2"/>
  <c r="D38" i="2"/>
  <c r="R37" i="2"/>
  <c r="N37" i="2"/>
  <c r="H37" i="2"/>
  <c r="G37" i="2"/>
  <c r="F37" i="2"/>
  <c r="E37" i="2"/>
  <c r="D37" i="2"/>
  <c r="P37" i="2" s="1"/>
  <c r="Q37" i="2" s="1"/>
  <c r="R36" i="2"/>
  <c r="N36" i="2"/>
  <c r="H36" i="2"/>
  <c r="G36" i="2"/>
  <c r="F36" i="2"/>
  <c r="E36" i="2"/>
  <c r="D36" i="2"/>
  <c r="R35" i="2"/>
  <c r="N35" i="2"/>
  <c r="H35" i="2"/>
  <c r="G35" i="2"/>
  <c r="F35" i="2"/>
  <c r="E35" i="2"/>
  <c r="D35" i="2"/>
  <c r="R34" i="2"/>
  <c r="P34" i="2"/>
  <c r="N34" i="2"/>
  <c r="H34" i="2"/>
  <c r="G34" i="2"/>
  <c r="F34" i="2"/>
  <c r="E34" i="2"/>
  <c r="D34" i="2"/>
  <c r="R33" i="2"/>
  <c r="Q33" i="2"/>
  <c r="N33" i="2"/>
  <c r="H33" i="2"/>
  <c r="G33" i="2"/>
  <c r="F33" i="2"/>
  <c r="E33" i="2"/>
  <c r="D33" i="2"/>
  <c r="P33" i="2" s="1"/>
  <c r="R32" i="2"/>
  <c r="N32" i="2"/>
  <c r="H32" i="2"/>
  <c r="G32" i="2"/>
  <c r="F32" i="2"/>
  <c r="E32" i="2"/>
  <c r="D32" i="2"/>
  <c r="P32" i="2" s="1"/>
  <c r="R31" i="2"/>
  <c r="N31" i="2"/>
  <c r="H31" i="2"/>
  <c r="G31" i="2"/>
  <c r="F31" i="2"/>
  <c r="E31" i="2"/>
  <c r="D31" i="2"/>
  <c r="P31" i="2" s="1"/>
  <c r="Q31" i="2" s="1"/>
  <c r="R30" i="2"/>
  <c r="Q30" i="2" s="1"/>
  <c r="P30" i="2"/>
  <c r="N30" i="2"/>
  <c r="H30" i="2"/>
  <c r="G30" i="2"/>
  <c r="F30" i="2"/>
  <c r="E30" i="2"/>
  <c r="D30" i="2"/>
  <c r="R29" i="2"/>
  <c r="N29" i="2"/>
  <c r="H29" i="2"/>
  <c r="G29" i="2"/>
  <c r="F29" i="2"/>
  <c r="E29" i="2"/>
  <c r="D29" i="2"/>
  <c r="P29" i="2" s="1"/>
  <c r="Q29" i="2" s="1"/>
  <c r="R28" i="2"/>
  <c r="N28" i="2"/>
  <c r="H28" i="2"/>
  <c r="G28" i="2"/>
  <c r="F28" i="2"/>
  <c r="E28" i="2"/>
  <c r="D28" i="2"/>
  <c r="R27" i="2"/>
  <c r="N27" i="2"/>
  <c r="H27" i="2"/>
  <c r="G27" i="2"/>
  <c r="F27" i="2"/>
  <c r="E27" i="2"/>
  <c r="D27" i="2"/>
  <c r="R26" i="2"/>
  <c r="N26" i="2"/>
  <c r="H26" i="2"/>
  <c r="G26" i="2"/>
  <c r="F26" i="2"/>
  <c r="E26" i="2"/>
  <c r="E43" i="2" s="1"/>
  <c r="D26" i="2"/>
  <c r="P26" i="2" s="1"/>
  <c r="R25" i="2"/>
  <c r="P25" i="2"/>
  <c r="N25" i="2"/>
  <c r="H25" i="2"/>
  <c r="G25" i="2"/>
  <c r="F25" i="2"/>
  <c r="E25" i="2"/>
  <c r="D25" i="2"/>
  <c r="R24" i="2"/>
  <c r="N24" i="2"/>
  <c r="H24" i="2"/>
  <c r="H43" i="2" s="1"/>
  <c r="G24" i="2"/>
  <c r="F24" i="2"/>
  <c r="F43" i="2" s="1"/>
  <c r="E24" i="2"/>
  <c r="D24" i="2"/>
  <c r="D43" i="2" s="1"/>
  <c r="CS23" i="2"/>
  <c r="CR23" i="2"/>
  <c r="CR64" i="2" s="1"/>
  <c r="CQ23" i="2"/>
  <c r="CQ85" i="2" s="1"/>
  <c r="CP23" i="2"/>
  <c r="CO23" i="2"/>
  <c r="CN23" i="2"/>
  <c r="CN64" i="2" s="1"/>
  <c r="CM23" i="2"/>
  <c r="CM75" i="2" s="1"/>
  <c r="CL23" i="2"/>
  <c r="CK23" i="2"/>
  <c r="CJ23" i="2"/>
  <c r="CJ64" i="2" s="1"/>
  <c r="CI23" i="2"/>
  <c r="CI85" i="2" s="1"/>
  <c r="CH23" i="2"/>
  <c r="CG23" i="2"/>
  <c r="CF23" i="2"/>
  <c r="CF85" i="2" s="1"/>
  <c r="CE23" i="2"/>
  <c r="CE85" i="2" s="1"/>
  <c r="CD23" i="2"/>
  <c r="CC23" i="2"/>
  <c r="CB23" i="2"/>
  <c r="CB85" i="2" s="1"/>
  <c r="CA23" i="2"/>
  <c r="CA75" i="2" s="1"/>
  <c r="BZ23" i="2"/>
  <c r="BY23" i="2"/>
  <c r="BX23" i="2"/>
  <c r="BX85" i="2" s="1"/>
  <c r="BW23" i="2"/>
  <c r="BW75" i="2" s="1"/>
  <c r="BV23" i="2"/>
  <c r="BU23" i="2"/>
  <c r="BT23" i="2"/>
  <c r="BT85" i="2" s="1"/>
  <c r="BS23" i="2"/>
  <c r="BS85" i="2" s="1"/>
  <c r="BR23" i="2"/>
  <c r="BQ23" i="2"/>
  <c r="BP23" i="2"/>
  <c r="BP85" i="2" s="1"/>
  <c r="BO23" i="2"/>
  <c r="BO85" i="2" s="1"/>
  <c r="BN23" i="2"/>
  <c r="BM23" i="2"/>
  <c r="BL23" i="2"/>
  <c r="BL85" i="2" s="1"/>
  <c r="BK23" i="2"/>
  <c r="BK75" i="2" s="1"/>
  <c r="BJ23" i="2"/>
  <c r="BI23" i="2"/>
  <c r="BH23" i="2"/>
  <c r="BH85" i="2" s="1"/>
  <c r="BG23" i="2"/>
  <c r="BG75" i="2" s="1"/>
  <c r="BF23" i="2"/>
  <c r="BE23" i="2"/>
  <c r="BD23" i="2"/>
  <c r="BD85" i="2" s="1"/>
  <c r="BC23" i="2"/>
  <c r="BC85" i="2" s="1"/>
  <c r="BB23" i="2"/>
  <c r="BA23" i="2"/>
  <c r="AZ23" i="2"/>
  <c r="AZ85" i="2" s="1"/>
  <c r="AY23" i="2"/>
  <c r="AY85" i="2" s="1"/>
  <c r="AX23" i="2"/>
  <c r="AW23" i="2"/>
  <c r="AV23" i="2"/>
  <c r="AV85" i="2" s="1"/>
  <c r="AU23" i="2"/>
  <c r="AU75" i="2" s="1"/>
  <c r="AT23" i="2"/>
  <c r="AS23" i="2"/>
  <c r="AR23" i="2"/>
  <c r="AR85" i="2" s="1"/>
  <c r="AQ23" i="2"/>
  <c r="AQ75" i="2" s="1"/>
  <c r="AP23" i="2"/>
  <c r="AO23" i="2"/>
  <c r="AN23" i="2"/>
  <c r="AN85" i="2" s="1"/>
  <c r="AM23" i="2"/>
  <c r="AM85" i="2" s="1"/>
  <c r="AL23" i="2"/>
  <c r="AK23" i="2"/>
  <c r="AJ23" i="2"/>
  <c r="AJ85" i="2" s="1"/>
  <c r="AI23" i="2"/>
  <c r="AI85" i="2" s="1"/>
  <c r="AG23" i="2"/>
  <c r="AF23" i="2"/>
  <c r="AF85" i="2" s="1"/>
  <c r="AE23" i="2"/>
  <c r="AE75" i="2" s="1"/>
  <c r="AD23" i="2"/>
  <c r="AC23" i="2"/>
  <c r="AB23" i="2"/>
  <c r="AB85" i="2" s="1"/>
  <c r="AA23" i="2"/>
  <c r="AA85" i="2" s="1"/>
  <c r="Z23" i="2"/>
  <c r="Y23" i="2"/>
  <c r="U23" i="2"/>
  <c r="U64" i="2" s="1"/>
  <c r="O23" i="2"/>
  <c r="M23" i="2"/>
  <c r="L23" i="2"/>
  <c r="L85" i="2" s="1"/>
  <c r="K23" i="2"/>
  <c r="J23" i="2"/>
  <c r="J85" i="2" s="1"/>
  <c r="I23" i="2"/>
  <c r="G23" i="2"/>
  <c r="R22" i="2"/>
  <c r="N22" i="2"/>
  <c r="H22" i="2"/>
  <c r="G22" i="2"/>
  <c r="F22" i="2"/>
  <c r="E22" i="2"/>
  <c r="P22" i="2" s="1"/>
  <c r="R21" i="2"/>
  <c r="N21" i="2"/>
  <c r="H21" i="2"/>
  <c r="G21" i="2"/>
  <c r="F21" i="2"/>
  <c r="E21" i="2"/>
  <c r="P21" i="2" s="1"/>
  <c r="R20" i="2"/>
  <c r="N20" i="2"/>
  <c r="H20" i="2"/>
  <c r="G20" i="2"/>
  <c r="F20" i="2"/>
  <c r="E20" i="2"/>
  <c r="P20" i="2" s="1"/>
  <c r="R19" i="2"/>
  <c r="N19" i="2"/>
  <c r="H19" i="2"/>
  <c r="G19" i="2"/>
  <c r="F19" i="2"/>
  <c r="E19" i="2"/>
  <c r="P19" i="2" s="1"/>
  <c r="Q18" i="2"/>
  <c r="P18" i="2"/>
  <c r="N18" i="2"/>
  <c r="D18" i="2"/>
  <c r="R16" i="2"/>
  <c r="N16" i="2"/>
  <c r="H16" i="2"/>
  <c r="G16" i="2"/>
  <c r="F16" i="2"/>
  <c r="E16" i="2"/>
  <c r="D16" i="2"/>
  <c r="P16" i="2" s="1"/>
  <c r="R15" i="2"/>
  <c r="Q15" i="2" s="1"/>
  <c r="N15" i="2"/>
  <c r="H15" i="2"/>
  <c r="G15" i="2"/>
  <c r="F15" i="2"/>
  <c r="E15" i="2"/>
  <c r="D15" i="2"/>
  <c r="P15" i="2" s="1"/>
  <c r="R14" i="2"/>
  <c r="P14" i="2"/>
  <c r="Q14" i="2" s="1"/>
  <c r="N14" i="2"/>
  <c r="H14" i="2"/>
  <c r="G14" i="2"/>
  <c r="F14" i="2"/>
  <c r="E14" i="2"/>
  <c r="D14" i="2"/>
  <c r="R13" i="2"/>
  <c r="Q13" i="2"/>
  <c r="P13" i="2"/>
  <c r="N13" i="2"/>
  <c r="H13" i="2"/>
  <c r="G13" i="2"/>
  <c r="F13" i="2"/>
  <c r="E13" i="2"/>
  <c r="D13" i="2"/>
  <c r="R12" i="2"/>
  <c r="N12" i="2"/>
  <c r="H12" i="2"/>
  <c r="G12" i="2"/>
  <c r="F12" i="2"/>
  <c r="E12" i="2"/>
  <c r="D12" i="2"/>
  <c r="R10" i="2"/>
  <c r="N10" i="2"/>
  <c r="H10" i="2"/>
  <c r="G10" i="2"/>
  <c r="F10" i="2"/>
  <c r="E10" i="2"/>
  <c r="D10" i="2"/>
  <c r="AH9" i="2"/>
  <c r="AH23" i="2" s="1"/>
  <c r="P9" i="2"/>
  <c r="Q9" i="2" s="1"/>
  <c r="N9" i="2"/>
  <c r="N23" i="2" s="1"/>
  <c r="H9" i="2"/>
  <c r="H23" i="2" s="1"/>
  <c r="G9" i="2"/>
  <c r="F9" i="2"/>
  <c r="F23" i="2" s="1"/>
  <c r="E9" i="2"/>
  <c r="E23" i="2" s="1"/>
  <c r="D9" i="2"/>
  <c r="D23" i="2" s="1"/>
  <c r="I32" i="4" l="1"/>
  <c r="H28" i="4"/>
  <c r="I28" i="4"/>
  <c r="G28" i="4"/>
  <c r="E22" i="4"/>
  <c r="H22" i="4"/>
  <c r="E28" i="4"/>
  <c r="G64" i="2"/>
  <c r="AG85" i="2"/>
  <c r="AG64" i="2"/>
  <c r="AG53" i="2"/>
  <c r="AG75" i="2"/>
  <c r="M75" i="2"/>
  <c r="M85" i="2"/>
  <c r="Q19" i="2"/>
  <c r="M64" i="2"/>
  <c r="N43" i="2"/>
  <c r="V85" i="2"/>
  <c r="V64" i="2"/>
  <c r="V75" i="2"/>
  <c r="BV64" i="2"/>
  <c r="BV53" i="2"/>
  <c r="BZ64" i="2"/>
  <c r="BZ53" i="2"/>
  <c r="CD64" i="2"/>
  <c r="CD53" i="2"/>
  <c r="CH64" i="2"/>
  <c r="CH53" i="2"/>
  <c r="CL75" i="2"/>
  <c r="CL64" i="2"/>
  <c r="CL53" i="2"/>
  <c r="CP64" i="2"/>
  <c r="CP53" i="2"/>
  <c r="Q48" i="2"/>
  <c r="V53" i="2"/>
  <c r="AL53" i="2"/>
  <c r="BB53" i="2"/>
  <c r="BR53" i="2"/>
  <c r="N85" i="2"/>
  <c r="N64" i="2"/>
  <c r="N75" i="2"/>
  <c r="Y64" i="2"/>
  <c r="Y53" i="2"/>
  <c r="Y75" i="2"/>
  <c r="Y85" i="2"/>
  <c r="F85" i="2"/>
  <c r="F75" i="2"/>
  <c r="F64" i="2"/>
  <c r="Q21" i="2"/>
  <c r="I64" i="2"/>
  <c r="P12" i="2"/>
  <c r="Q12" i="2" s="1"/>
  <c r="O75" i="2"/>
  <c r="O85" i="2"/>
  <c r="O64" i="2"/>
  <c r="O53" i="2"/>
  <c r="P28" i="2"/>
  <c r="Q32" i="2"/>
  <c r="Q34" i="2"/>
  <c r="P36" i="2"/>
  <c r="Q36" i="2" s="1"/>
  <c r="Q40" i="2"/>
  <c r="Q42" i="2"/>
  <c r="E52" i="2"/>
  <c r="E64" i="2" s="1"/>
  <c r="N53" i="2"/>
  <c r="Z53" i="2"/>
  <c r="AP53" i="2"/>
  <c r="BF53" i="2"/>
  <c r="E53" i="2"/>
  <c r="E85" i="2"/>
  <c r="E75" i="2"/>
  <c r="AC64" i="2"/>
  <c r="AC53" i="2"/>
  <c r="AC75" i="2"/>
  <c r="AC85" i="2"/>
  <c r="Q28" i="2"/>
  <c r="P52" i="2"/>
  <c r="Q52" i="2" s="1"/>
  <c r="AH85" i="2"/>
  <c r="AH64" i="2"/>
  <c r="AH75" i="2"/>
  <c r="D85" i="2"/>
  <c r="P85" i="2" s="1"/>
  <c r="D75" i="2"/>
  <c r="D53" i="2"/>
  <c r="P23" i="2"/>
  <c r="Q23" i="2" s="1"/>
  <c r="H85" i="2"/>
  <c r="H75" i="2"/>
  <c r="H64" i="2"/>
  <c r="H53" i="2"/>
  <c r="P10" i="2"/>
  <c r="Q10" i="2" s="1"/>
  <c r="Q16" i="2"/>
  <c r="Q20" i="2"/>
  <c r="Q22" i="2"/>
  <c r="K85" i="2"/>
  <c r="K75" i="2"/>
  <c r="K64" i="2"/>
  <c r="K53" i="2"/>
  <c r="AK85" i="2"/>
  <c r="AK64" i="2"/>
  <c r="AK53" i="2"/>
  <c r="AK75" i="2"/>
  <c r="AO85" i="2"/>
  <c r="AO64" i="2"/>
  <c r="AO53" i="2"/>
  <c r="AO75" i="2"/>
  <c r="AS85" i="2"/>
  <c r="AS64" i="2"/>
  <c r="AS53" i="2"/>
  <c r="AS75" i="2"/>
  <c r="AW85" i="2"/>
  <c r="AW64" i="2"/>
  <c r="AW53" i="2"/>
  <c r="AW75" i="2"/>
  <c r="BA85" i="2"/>
  <c r="BA64" i="2"/>
  <c r="BA53" i="2"/>
  <c r="BA75" i="2"/>
  <c r="BE85" i="2"/>
  <c r="BE64" i="2"/>
  <c r="BE53" i="2"/>
  <c r="BE75" i="2"/>
  <c r="BI85" i="2"/>
  <c r="BI64" i="2"/>
  <c r="BI53" i="2"/>
  <c r="BI75" i="2"/>
  <c r="BM85" i="2"/>
  <c r="BM64" i="2"/>
  <c r="BM53" i="2"/>
  <c r="BM75" i="2"/>
  <c r="BQ85" i="2"/>
  <c r="BQ64" i="2"/>
  <c r="BQ53" i="2"/>
  <c r="BQ75" i="2"/>
  <c r="BU85" i="2"/>
  <c r="BU64" i="2"/>
  <c r="BU53" i="2"/>
  <c r="BU75" i="2"/>
  <c r="BY85" i="2"/>
  <c r="BY64" i="2"/>
  <c r="BY53" i="2"/>
  <c r="BY75" i="2"/>
  <c r="CC85" i="2"/>
  <c r="CC64" i="2"/>
  <c r="CC53" i="2"/>
  <c r="CC75" i="2"/>
  <c r="CG85" i="2"/>
  <c r="EV84" i="2" s="1"/>
  <c r="CG64" i="2"/>
  <c r="CG53" i="2"/>
  <c r="CG75" i="2"/>
  <c r="CK85" i="2"/>
  <c r="CK75" i="2"/>
  <c r="CK64" i="2"/>
  <c r="CK53" i="2"/>
  <c r="CO85" i="2"/>
  <c r="CO64" i="2"/>
  <c r="CO53" i="2"/>
  <c r="CO75" i="2"/>
  <c r="G43" i="2"/>
  <c r="G53" i="2" s="1"/>
  <c r="R43" i="2"/>
  <c r="Q25" i="2"/>
  <c r="P27" i="2"/>
  <c r="Q27" i="2" s="1"/>
  <c r="P35" i="2"/>
  <c r="Q35" i="2" s="1"/>
  <c r="P48" i="2"/>
  <c r="AD53" i="2"/>
  <c r="AT53" i="2"/>
  <c r="BJ53" i="2"/>
  <c r="Q80" i="2"/>
  <c r="Z85" i="2"/>
  <c r="AD85" i="2"/>
  <c r="AL85" i="2"/>
  <c r="AP85" i="2"/>
  <c r="AT85" i="2"/>
  <c r="EU84" i="2" s="1"/>
  <c r="AX85" i="2"/>
  <c r="BB85" i="2"/>
  <c r="BF85" i="2"/>
  <c r="BJ85" i="2"/>
  <c r="BN85" i="2"/>
  <c r="BR85" i="2"/>
  <c r="BV85" i="2"/>
  <c r="BZ85" i="2"/>
  <c r="CD85" i="2"/>
  <c r="CH85" i="2"/>
  <c r="CL85" i="2"/>
  <c r="CP85" i="2"/>
  <c r="W53" i="2"/>
  <c r="AA53" i="2"/>
  <c r="AE53" i="2"/>
  <c r="AI53" i="2"/>
  <c r="AM53" i="2"/>
  <c r="AQ53" i="2"/>
  <c r="AU53" i="2"/>
  <c r="AY53" i="2"/>
  <c r="BC53" i="2"/>
  <c r="BG53" i="2"/>
  <c r="BK53" i="2"/>
  <c r="BO53" i="2"/>
  <c r="BS53" i="2"/>
  <c r="BW53" i="2"/>
  <c r="CA53" i="2"/>
  <c r="CE53" i="2"/>
  <c r="CI53" i="2"/>
  <c r="CM53" i="2"/>
  <c r="CQ53" i="2"/>
  <c r="W64" i="2"/>
  <c r="AA64" i="2"/>
  <c r="AE64" i="2"/>
  <c r="AI64" i="2"/>
  <c r="AM64" i="2"/>
  <c r="AQ64" i="2"/>
  <c r="AU64" i="2"/>
  <c r="AY64" i="2"/>
  <c r="BC64" i="2"/>
  <c r="BG64" i="2"/>
  <c r="EU63" i="2" s="1"/>
  <c r="BK64" i="2"/>
  <c r="BO64" i="2"/>
  <c r="BS64" i="2"/>
  <c r="BW64" i="2"/>
  <c r="CA64" i="2"/>
  <c r="CE64" i="2"/>
  <c r="CI64" i="2"/>
  <c r="CM64" i="2"/>
  <c r="CQ64" i="2"/>
  <c r="P65" i="2"/>
  <c r="Q65" i="2" s="1"/>
  <c r="J75" i="2"/>
  <c r="Z75" i="2"/>
  <c r="AD75" i="2"/>
  <c r="AL75" i="2"/>
  <c r="AP75" i="2"/>
  <c r="AT75" i="2"/>
  <c r="EU74" i="2" s="1"/>
  <c r="AX75" i="2"/>
  <c r="BB75" i="2"/>
  <c r="BF75" i="2"/>
  <c r="BJ75" i="2"/>
  <c r="BN75" i="2"/>
  <c r="BR75" i="2"/>
  <c r="BV75" i="2"/>
  <c r="BZ75" i="2"/>
  <c r="CD75" i="2"/>
  <c r="CH75" i="2"/>
  <c r="P77" i="2"/>
  <c r="Q77" i="2" s="1"/>
  <c r="P79" i="2"/>
  <c r="Q79" i="2" s="1"/>
  <c r="P81" i="2"/>
  <c r="Q81" i="2" s="1"/>
  <c r="P83" i="2"/>
  <c r="Q83" i="2" s="1"/>
  <c r="D84" i="2"/>
  <c r="P84" i="2" s="1"/>
  <c r="Q84" i="2" s="1"/>
  <c r="W85" i="2"/>
  <c r="AE85" i="2"/>
  <c r="AU85" i="2"/>
  <c r="BK85" i="2"/>
  <c r="CA85" i="2"/>
  <c r="P11" i="3"/>
  <c r="Q11" i="3" s="1"/>
  <c r="H57" i="3"/>
  <c r="L68" i="3"/>
  <c r="L78" i="3"/>
  <c r="L46" i="3"/>
  <c r="L57" i="3"/>
  <c r="E56" i="3"/>
  <c r="P48" i="3"/>
  <c r="Q48" i="3" s="1"/>
  <c r="N56" i="3"/>
  <c r="N57" i="3" s="1"/>
  <c r="D63" i="2"/>
  <c r="Q76" i="2"/>
  <c r="Q82" i="2"/>
  <c r="G16" i="3"/>
  <c r="R78" i="3"/>
  <c r="R85" i="2"/>
  <c r="L53" i="2"/>
  <c r="T53" i="2"/>
  <c r="X53" i="2"/>
  <c r="AB53" i="2"/>
  <c r="AF53" i="2"/>
  <c r="AJ53" i="2"/>
  <c r="AN53" i="2"/>
  <c r="AR53" i="2"/>
  <c r="AV53" i="2"/>
  <c r="AZ53" i="2"/>
  <c r="BD53" i="2"/>
  <c r="BH53" i="2"/>
  <c r="BL53" i="2"/>
  <c r="BP53" i="2"/>
  <c r="BT53" i="2"/>
  <c r="BX53" i="2"/>
  <c r="CB53" i="2"/>
  <c r="CF53" i="2"/>
  <c r="CJ53" i="2"/>
  <c r="CN53" i="2"/>
  <c r="CR53" i="2"/>
  <c r="R63" i="2"/>
  <c r="L64" i="2"/>
  <c r="T64" i="2"/>
  <c r="ET63" i="2" s="1"/>
  <c r="X64" i="2"/>
  <c r="AB64" i="2"/>
  <c r="AF64" i="2"/>
  <c r="AJ64" i="2"/>
  <c r="AN64" i="2"/>
  <c r="AR64" i="2"/>
  <c r="AV64" i="2"/>
  <c r="AZ64" i="2"/>
  <c r="BD64" i="2"/>
  <c r="BH64" i="2"/>
  <c r="BL64" i="2"/>
  <c r="BP64" i="2"/>
  <c r="BT64" i="2"/>
  <c r="EV63" i="2" s="1"/>
  <c r="BX64" i="2"/>
  <c r="CB64" i="2"/>
  <c r="CF64" i="2"/>
  <c r="P66" i="2"/>
  <c r="Q66" i="2" s="1"/>
  <c r="R74" i="2"/>
  <c r="AA75" i="2"/>
  <c r="AI75" i="2"/>
  <c r="AM75" i="2"/>
  <c r="AY75" i="2"/>
  <c r="BC75" i="2"/>
  <c r="BO75" i="2"/>
  <c r="BS75" i="2"/>
  <c r="CE75" i="2"/>
  <c r="CI75" i="2"/>
  <c r="ET84" i="2"/>
  <c r="I85" i="2"/>
  <c r="N68" i="3"/>
  <c r="N78" i="3"/>
  <c r="N46" i="3"/>
  <c r="U78" i="3"/>
  <c r="U68" i="3"/>
  <c r="U57" i="3"/>
  <c r="U46" i="3"/>
  <c r="Y78" i="3"/>
  <c r="Y68" i="3"/>
  <c r="Y57" i="3"/>
  <c r="AC78" i="3"/>
  <c r="AC68" i="3"/>
  <c r="AC57" i="3"/>
  <c r="AC46" i="3"/>
  <c r="AG78" i="3"/>
  <c r="AG68" i="3"/>
  <c r="AG57" i="3"/>
  <c r="AK78" i="3"/>
  <c r="AK68" i="3"/>
  <c r="AK57" i="3"/>
  <c r="AK46" i="3"/>
  <c r="AO78" i="3"/>
  <c r="AO68" i="3"/>
  <c r="AO57" i="3"/>
  <c r="AS78" i="3"/>
  <c r="AS68" i="3"/>
  <c r="AS57" i="3"/>
  <c r="AS46" i="3"/>
  <c r="AW78" i="3"/>
  <c r="AW68" i="3"/>
  <c r="AW57" i="3"/>
  <c r="BA78" i="3"/>
  <c r="BA68" i="3"/>
  <c r="BA57" i="3"/>
  <c r="BA46" i="3"/>
  <c r="BE78" i="3"/>
  <c r="BE68" i="3"/>
  <c r="BE57" i="3"/>
  <c r="BI78" i="3"/>
  <c r="BI68" i="3"/>
  <c r="BI57" i="3"/>
  <c r="BI46" i="3"/>
  <c r="BM78" i="3"/>
  <c r="BM68" i="3"/>
  <c r="BM57" i="3"/>
  <c r="BQ78" i="3"/>
  <c r="BQ68" i="3"/>
  <c r="BQ57" i="3"/>
  <c r="BQ46" i="3"/>
  <c r="BU78" i="3"/>
  <c r="BU68" i="3"/>
  <c r="BU57" i="3"/>
  <c r="BY78" i="3"/>
  <c r="BY68" i="3"/>
  <c r="BY57" i="3"/>
  <c r="BY46" i="3"/>
  <c r="CC78" i="3"/>
  <c r="CC68" i="3"/>
  <c r="CC57" i="3"/>
  <c r="CG78" i="3"/>
  <c r="CG68" i="3"/>
  <c r="CG57" i="3"/>
  <c r="CG46" i="3"/>
  <c r="CK78" i="3"/>
  <c r="CK68" i="3"/>
  <c r="CK57" i="3"/>
  <c r="E36" i="3"/>
  <c r="P38" i="3"/>
  <c r="Q38" i="3" s="1"/>
  <c r="D45" i="3"/>
  <c r="AW46" i="3"/>
  <c r="CC46" i="3"/>
  <c r="G84" i="2"/>
  <c r="Q78" i="2"/>
  <c r="Q34" i="3"/>
  <c r="CJ85" i="2"/>
  <c r="CJ75" i="2"/>
  <c r="CN85" i="2"/>
  <c r="CN75" i="2"/>
  <c r="CR85" i="2"/>
  <c r="CR75" i="2"/>
  <c r="P24" i="2"/>
  <c r="Q24" i="2" s="1"/>
  <c r="I53" i="2"/>
  <c r="M53" i="2"/>
  <c r="U53" i="2"/>
  <c r="L75" i="2"/>
  <c r="T75" i="2"/>
  <c r="ET74" i="2" s="1"/>
  <c r="X75" i="2"/>
  <c r="AB75" i="2"/>
  <c r="AF75" i="2"/>
  <c r="AJ75" i="2"/>
  <c r="AN75" i="2"/>
  <c r="AR75" i="2"/>
  <c r="AV75" i="2"/>
  <c r="AZ75" i="2"/>
  <c r="BD75" i="2"/>
  <c r="BH75" i="2"/>
  <c r="BL75" i="2"/>
  <c r="BP75" i="2"/>
  <c r="BT75" i="2"/>
  <c r="BX75" i="2"/>
  <c r="CB75" i="2"/>
  <c r="CF75" i="2"/>
  <c r="CP75" i="2"/>
  <c r="F78" i="3"/>
  <c r="Y46" i="3"/>
  <c r="BE46" i="3"/>
  <c r="CK46" i="3"/>
  <c r="Q10" i="3"/>
  <c r="E16" i="3"/>
  <c r="I78" i="3"/>
  <c r="I57" i="3"/>
  <c r="I68" i="3"/>
  <c r="M78" i="3"/>
  <c r="M68" i="3"/>
  <c r="M57" i="3"/>
  <c r="V68" i="3"/>
  <c r="V57" i="3"/>
  <c r="V78" i="3"/>
  <c r="Z68" i="3"/>
  <c r="Z57" i="3"/>
  <c r="Z78" i="3"/>
  <c r="AD68" i="3"/>
  <c r="AD57" i="3"/>
  <c r="AD78" i="3"/>
  <c r="AH68" i="3"/>
  <c r="AH57" i="3"/>
  <c r="AL68" i="3"/>
  <c r="AL57" i="3"/>
  <c r="AL78" i="3"/>
  <c r="AP68" i="3"/>
  <c r="AP57" i="3"/>
  <c r="AP78" i="3"/>
  <c r="AT68" i="3"/>
  <c r="AT57" i="3"/>
  <c r="AT78" i="3"/>
  <c r="AX68" i="3"/>
  <c r="AX57" i="3"/>
  <c r="BB68" i="3"/>
  <c r="BB57" i="3"/>
  <c r="BB78" i="3"/>
  <c r="BF68" i="3"/>
  <c r="BF57" i="3"/>
  <c r="BF78" i="3"/>
  <c r="BJ68" i="3"/>
  <c r="BJ57" i="3"/>
  <c r="BJ78" i="3"/>
  <c r="BN68" i="3"/>
  <c r="BN57" i="3"/>
  <c r="BR68" i="3"/>
  <c r="BR57" i="3"/>
  <c r="BR78" i="3"/>
  <c r="BV68" i="3"/>
  <c r="BV57" i="3"/>
  <c r="BV78" i="3"/>
  <c r="BZ68" i="3"/>
  <c r="BZ57" i="3"/>
  <c r="BZ78" i="3"/>
  <c r="CD68" i="3"/>
  <c r="CD57" i="3"/>
  <c r="CH68" i="3"/>
  <c r="CH57" i="3"/>
  <c r="CH78" i="3"/>
  <c r="CL68" i="3"/>
  <c r="CL57" i="3"/>
  <c r="CL78" i="3"/>
  <c r="D36" i="3"/>
  <c r="D57" i="3" s="1"/>
  <c r="H36" i="3"/>
  <c r="H68" i="3" s="1"/>
  <c r="Q18" i="3"/>
  <c r="P41" i="3"/>
  <c r="M46" i="3"/>
  <c r="Z46" i="3"/>
  <c r="AH46" i="3"/>
  <c r="AP46" i="3"/>
  <c r="AX46" i="3"/>
  <c r="BF46" i="3"/>
  <c r="BN46" i="3"/>
  <c r="BV46" i="3"/>
  <c r="CD46" i="3"/>
  <c r="CL46" i="3"/>
  <c r="R56" i="3"/>
  <c r="P56" i="3" s="1"/>
  <c r="O57" i="3"/>
  <c r="AM57" i="3"/>
  <c r="BS57" i="3"/>
  <c r="AH78" i="3"/>
  <c r="J68" i="3"/>
  <c r="J57" i="3"/>
  <c r="J78" i="3"/>
  <c r="W78" i="3"/>
  <c r="W46" i="3"/>
  <c r="AA78" i="3"/>
  <c r="AA68" i="3"/>
  <c r="AA57" i="3"/>
  <c r="AA46" i="3"/>
  <c r="AE78" i="3"/>
  <c r="AE46" i="3"/>
  <c r="AI78" i="3"/>
  <c r="AI68" i="3"/>
  <c r="AI57" i="3"/>
  <c r="AI46" i="3"/>
  <c r="AM78" i="3"/>
  <c r="AM46" i="3"/>
  <c r="AQ78" i="3"/>
  <c r="AQ68" i="3"/>
  <c r="AQ57" i="3"/>
  <c r="AQ46" i="3"/>
  <c r="AU78" i="3"/>
  <c r="AU46" i="3"/>
  <c r="AY78" i="3"/>
  <c r="AY68" i="3"/>
  <c r="AY57" i="3"/>
  <c r="AY46" i="3"/>
  <c r="BC78" i="3"/>
  <c r="BC46" i="3"/>
  <c r="BG78" i="3"/>
  <c r="BG68" i="3"/>
  <c r="BG57" i="3"/>
  <c r="BG46" i="3"/>
  <c r="BK78" i="3"/>
  <c r="BK46" i="3"/>
  <c r="BO78" i="3"/>
  <c r="BO68" i="3"/>
  <c r="BO57" i="3"/>
  <c r="BO46" i="3"/>
  <c r="BS78" i="3"/>
  <c r="BS46" i="3"/>
  <c r="BW78" i="3"/>
  <c r="BW68" i="3"/>
  <c r="BW57" i="3"/>
  <c r="BW46" i="3"/>
  <c r="CA78" i="3"/>
  <c r="CA46" i="3"/>
  <c r="CE78" i="3"/>
  <c r="CE68" i="3"/>
  <c r="CE57" i="3"/>
  <c r="CE46" i="3"/>
  <c r="CI78" i="3"/>
  <c r="CI46" i="3"/>
  <c r="Q21" i="3"/>
  <c r="Q25" i="3"/>
  <c r="Q29" i="3"/>
  <c r="Q33" i="3"/>
  <c r="Q52" i="3"/>
  <c r="AU57" i="3"/>
  <c r="CA57" i="3"/>
  <c r="AU68" i="3"/>
  <c r="CA68" i="3"/>
  <c r="AX78" i="3"/>
  <c r="K78" i="3"/>
  <c r="K68" i="3"/>
  <c r="K46" i="3"/>
  <c r="O78" i="3"/>
  <c r="O46" i="3"/>
  <c r="T68" i="3"/>
  <c r="ET67" i="3" s="1"/>
  <c r="T57" i="3"/>
  <c r="ET56" i="3" s="1"/>
  <c r="T78" i="3"/>
  <c r="ET77" i="3" s="1"/>
  <c r="T46" i="3"/>
  <c r="X68" i="3"/>
  <c r="X57" i="3"/>
  <c r="X78" i="3"/>
  <c r="X46" i="3"/>
  <c r="AB68" i="3"/>
  <c r="AB57" i="3"/>
  <c r="AB78" i="3"/>
  <c r="AB46" i="3"/>
  <c r="AF68" i="3"/>
  <c r="AF57" i="3"/>
  <c r="AF78" i="3"/>
  <c r="AF46" i="3"/>
  <c r="AJ68" i="3"/>
  <c r="AJ57" i="3"/>
  <c r="AJ78" i="3"/>
  <c r="AJ46" i="3"/>
  <c r="AN68" i="3"/>
  <c r="AN57" i="3"/>
  <c r="AN78" i="3"/>
  <c r="AN46" i="3"/>
  <c r="AR68" i="3"/>
  <c r="AR57" i="3"/>
  <c r="AR78" i="3"/>
  <c r="AR46" i="3"/>
  <c r="AV68" i="3"/>
  <c r="AV57" i="3"/>
  <c r="AV78" i="3"/>
  <c r="AV46" i="3"/>
  <c r="AZ68" i="3"/>
  <c r="AZ57" i="3"/>
  <c r="AZ78" i="3"/>
  <c r="AZ46" i="3"/>
  <c r="BD68" i="3"/>
  <c r="BD57" i="3"/>
  <c r="BD78" i="3"/>
  <c r="BD46" i="3"/>
  <c r="BH68" i="3"/>
  <c r="BH57" i="3"/>
  <c r="BH78" i="3"/>
  <c r="BH46" i="3"/>
  <c r="BL68" i="3"/>
  <c r="BL57" i="3"/>
  <c r="BL78" i="3"/>
  <c r="BL46" i="3"/>
  <c r="BP68" i="3"/>
  <c r="BP57" i="3"/>
  <c r="BP78" i="3"/>
  <c r="BP46" i="3"/>
  <c r="BT68" i="3"/>
  <c r="EV67" i="3" s="1"/>
  <c r="BT57" i="3"/>
  <c r="EV56" i="3" s="1"/>
  <c r="BT78" i="3"/>
  <c r="EV77" i="3" s="1"/>
  <c r="BT46" i="3"/>
  <c r="BX68" i="3"/>
  <c r="BX57" i="3"/>
  <c r="BX78" i="3"/>
  <c r="BX46" i="3"/>
  <c r="CB68" i="3"/>
  <c r="CB57" i="3"/>
  <c r="CB78" i="3"/>
  <c r="CB46" i="3"/>
  <c r="CF68" i="3"/>
  <c r="CF57" i="3"/>
  <c r="CF78" i="3"/>
  <c r="CF46" i="3"/>
  <c r="CJ68" i="3"/>
  <c r="CJ57" i="3"/>
  <c r="CJ78" i="3"/>
  <c r="CJ46" i="3"/>
  <c r="P17" i="3"/>
  <c r="P22" i="3"/>
  <c r="Q22" i="3" s="1"/>
  <c r="P26" i="3"/>
  <c r="Q26" i="3" s="1"/>
  <c r="P30" i="3"/>
  <c r="Q30" i="3" s="1"/>
  <c r="P34" i="3"/>
  <c r="F45" i="3"/>
  <c r="F46" i="3" s="1"/>
  <c r="Q37" i="3"/>
  <c r="R45" i="3"/>
  <c r="R68" i="3" s="1"/>
  <c r="P37" i="3"/>
  <c r="Q41" i="3"/>
  <c r="I46" i="3"/>
  <c r="V46" i="3"/>
  <c r="AD46" i="3"/>
  <c r="AL46" i="3"/>
  <c r="AT46" i="3"/>
  <c r="BB46" i="3"/>
  <c r="BJ46" i="3"/>
  <c r="BR46" i="3"/>
  <c r="BZ46" i="3"/>
  <c r="CH46" i="3"/>
  <c r="P49" i="3"/>
  <c r="Q49" i="3" s="1"/>
  <c r="P53" i="3"/>
  <c r="Q53" i="3" s="1"/>
  <c r="W57" i="3"/>
  <c r="BC57" i="3"/>
  <c r="CI57" i="3"/>
  <c r="W68" i="3"/>
  <c r="BC68" i="3"/>
  <c r="CI68" i="3"/>
  <c r="BN78" i="3"/>
  <c r="R67" i="3"/>
  <c r="Q58" i="3"/>
  <c r="Q60" i="3"/>
  <c r="Q62" i="3"/>
  <c r="Q64" i="3"/>
  <c r="Q66" i="3"/>
  <c r="Q69" i="3"/>
  <c r="Q71" i="3"/>
  <c r="Q73" i="3"/>
  <c r="J32" i="4"/>
  <c r="J22" i="4"/>
  <c r="J28" i="4"/>
  <c r="P67" i="3"/>
  <c r="P59" i="3"/>
  <c r="Q59" i="3" s="1"/>
  <c r="P61" i="3"/>
  <c r="Q61" i="3" s="1"/>
  <c r="P63" i="3"/>
  <c r="Q63" i="3" s="1"/>
  <c r="P65" i="3"/>
  <c r="Q65" i="3" s="1"/>
  <c r="D77" i="3"/>
  <c r="P77" i="3" s="1"/>
  <c r="Q77" i="3" s="1"/>
  <c r="H77" i="3"/>
  <c r="P70" i="3"/>
  <c r="Q70" i="3" s="1"/>
  <c r="P72" i="3"/>
  <c r="Q72" i="3" s="1"/>
  <c r="P74" i="3"/>
  <c r="Q74" i="3" s="1"/>
  <c r="G22" i="4"/>
  <c r="Q75" i="3"/>
  <c r="F32" i="4"/>
  <c r="F22" i="4"/>
  <c r="F28" i="4"/>
  <c r="G32" i="4"/>
  <c r="I22" i="4"/>
  <c r="E32" i="4"/>
  <c r="H32" i="4"/>
  <c r="EU56" i="3" l="1"/>
  <c r="Q67" i="3"/>
  <c r="EU67" i="3"/>
  <c r="E78" i="3"/>
  <c r="E68" i="3"/>
  <c r="E57" i="3"/>
  <c r="P57" i="3" s="1"/>
  <c r="E46" i="3"/>
  <c r="F57" i="3"/>
  <c r="P45" i="3"/>
  <c r="Q85" i="2"/>
  <c r="D78" i="3"/>
  <c r="P78" i="3" s="1"/>
  <c r="R57" i="3"/>
  <c r="H46" i="3"/>
  <c r="R46" i="3"/>
  <c r="G85" i="2"/>
  <c r="D46" i="3"/>
  <c r="P36" i="3"/>
  <c r="Q17" i="3"/>
  <c r="Q36" i="3" s="1"/>
  <c r="F68" i="3"/>
  <c r="P16" i="3"/>
  <c r="Q16" i="3" s="1"/>
  <c r="D68" i="3"/>
  <c r="P68" i="3" s="1"/>
  <c r="Q68" i="3" s="1"/>
  <c r="P63" i="2"/>
  <c r="H78" i="3"/>
  <c r="R75" i="2"/>
  <c r="R64" i="2"/>
  <c r="R53" i="2"/>
  <c r="D64" i="2"/>
  <c r="P43" i="2"/>
  <c r="Q43" i="2" s="1"/>
  <c r="G75" i="2"/>
  <c r="Q56" i="3"/>
  <c r="Q78" i="3"/>
  <c r="Q45" i="3"/>
  <c r="EU77" i="3"/>
  <c r="EV74" i="2"/>
  <c r="Q74" i="2"/>
  <c r="Q63" i="2"/>
  <c r="G78" i="3"/>
  <c r="G46" i="3"/>
  <c r="G57" i="3"/>
  <c r="G68" i="3"/>
  <c r="P75" i="2"/>
  <c r="P74" i="2"/>
  <c r="Q75" i="2" l="1"/>
  <c r="P46" i="3"/>
  <c r="Q46" i="3" s="1"/>
  <c r="P64" i="2"/>
  <c r="Q64" i="2" s="1"/>
  <c r="Q57" i="3"/>
  <c r="P53" i="2"/>
  <c r="Q53" i="2" s="1"/>
</calcChain>
</file>

<file path=xl/sharedStrings.xml><?xml version="1.0" encoding="utf-8"?>
<sst xmlns="http://schemas.openxmlformats.org/spreadsheetml/2006/main" count="789" uniqueCount="235">
  <si>
    <t>PROGRAM STUDIÓW DLA KIERUNKU: PEDAGOGIKA</t>
  </si>
  <si>
    <t>POZIOM KSZTAŁCENIA - STUDIA PIERWSZEGO STOPNIA</t>
  </si>
  <si>
    <t>PROFIL KSZTAŁCENIA: PRAKTYCZNY</t>
  </si>
  <si>
    <t>STUDIA 2018 DO 2021</t>
  </si>
  <si>
    <t>PAŃSTWOWA WYŻSZA SZKOŁA ZAWODOWA W RACIBORZU</t>
  </si>
  <si>
    <t>PLAN STUDIÓW</t>
  </si>
  <si>
    <t>KIERUNEK: FILOLOGIA (poziom komunikatywny)</t>
  </si>
  <si>
    <t>Profil praktyczny: studia stacjonarne; LATA STUDIÓW: 2022-2025</t>
  </si>
  <si>
    <t>Moduł</t>
  </si>
  <si>
    <t>lp.</t>
  </si>
  <si>
    <t>Przedmioty</t>
  </si>
  <si>
    <t>Formy zajęć</t>
  </si>
  <si>
    <t>ECTS - z bezpośr. udziałem nauczyciela akademickiego</t>
  </si>
  <si>
    <t>ECTS -    praca własna  studenta</t>
  </si>
  <si>
    <t>ECTS - Ogółem</t>
  </si>
  <si>
    <t>Forma zaliczenia</t>
  </si>
  <si>
    <t>I rok</t>
  </si>
  <si>
    <t>II rok</t>
  </si>
  <si>
    <t>III rok</t>
  </si>
  <si>
    <t>IV rok</t>
  </si>
  <si>
    <t>V rok</t>
  </si>
  <si>
    <t>Ogółem             z bezpośr. udziałem naucz. ak.</t>
  </si>
  <si>
    <t>Ogółem praca własna studenta</t>
  </si>
  <si>
    <t>wykład</t>
  </si>
  <si>
    <t>ćwiczenia</t>
  </si>
  <si>
    <t>warsztaty</t>
  </si>
  <si>
    <t>laboratorium</t>
  </si>
  <si>
    <t>projekt</t>
  </si>
  <si>
    <t xml:space="preserve">seminarium </t>
  </si>
  <si>
    <t xml:space="preserve">konwersatorium </t>
  </si>
  <si>
    <t>zajecia praktyczne</t>
  </si>
  <si>
    <t>praktyka zawodowa</t>
  </si>
  <si>
    <t>inne</t>
  </si>
  <si>
    <t>I sem.</t>
  </si>
  <si>
    <t>II sem.</t>
  </si>
  <si>
    <t>III sem.</t>
  </si>
  <si>
    <t>IV sem.</t>
  </si>
  <si>
    <t>V sem.</t>
  </si>
  <si>
    <t>VI sem.</t>
  </si>
  <si>
    <t>VII sem.</t>
  </si>
  <si>
    <t>VIII sem.</t>
  </si>
  <si>
    <t>IX sem.</t>
  </si>
  <si>
    <t>X sem.</t>
  </si>
  <si>
    <t>ECTS</t>
  </si>
  <si>
    <t>bezpośr.</t>
  </si>
  <si>
    <t>praca własna  studenta</t>
  </si>
  <si>
    <t>seminarium</t>
  </si>
  <si>
    <t>konwersatorium</t>
  </si>
  <si>
    <t xml:space="preserve">A. MODUŁ PRZEDMIOTÓW PODSTAWOWYCH </t>
  </si>
  <si>
    <t>1.</t>
  </si>
  <si>
    <t>Praktyczna nauka języka obcego</t>
  </si>
  <si>
    <t>zal/o E-4</t>
  </si>
  <si>
    <t>a. nauczanie słownictwa</t>
  </si>
  <si>
    <t>b. mówienie</t>
  </si>
  <si>
    <t>c. gramatyka praktyczna</t>
  </si>
  <si>
    <t>d. słuchanie</t>
  </si>
  <si>
    <t xml:space="preserve">e. pisanie </t>
  </si>
  <si>
    <t>f. czytanie</t>
  </si>
  <si>
    <t>Realioznawstwo niemieckiego obszaru językowego</t>
  </si>
  <si>
    <t>zal/o E-1</t>
  </si>
  <si>
    <t>2.</t>
  </si>
  <si>
    <t xml:space="preserve">Literatura niemieckiego obszaru językowego     </t>
  </si>
  <si>
    <t>zal/o E-3</t>
  </si>
  <si>
    <t>z, zo</t>
  </si>
  <si>
    <t>z, zo, E</t>
  </si>
  <si>
    <t>RAZEM</t>
  </si>
  <si>
    <t>B. MODUŁ PRZEDMIOTÓW JĘZYKOZNAWCZYCH - obowiązkowy</t>
  </si>
  <si>
    <t>3.</t>
  </si>
  <si>
    <t>Literatura powszechna XX wieku z elementami literaturoznawstwa</t>
  </si>
  <si>
    <t>4.</t>
  </si>
  <si>
    <t>Praktyczna fonetyka języka angielskiego/niemieckiego/czeskiego</t>
  </si>
  <si>
    <t>zal/o</t>
  </si>
  <si>
    <t>5.</t>
  </si>
  <si>
    <t>6.</t>
  </si>
  <si>
    <t>Podstawy lingwistyki stosowanej</t>
  </si>
  <si>
    <t>7.</t>
  </si>
  <si>
    <t>Akwizycja i nauka języka obcego</t>
  </si>
  <si>
    <t>8.</t>
  </si>
  <si>
    <t>Analiza porównawcza języka angielskiego/niemieckiego/czeskiego 
i polskiego</t>
  </si>
  <si>
    <t>9.</t>
  </si>
  <si>
    <t>Współczesne odmiany języka angielskiego/niemieckiego/czeskiego</t>
  </si>
  <si>
    <t>10.</t>
  </si>
  <si>
    <t>Warsztat pracy filologa</t>
  </si>
  <si>
    <t>11.</t>
  </si>
  <si>
    <t>Kultura języka i netykieta</t>
  </si>
  <si>
    <t>12.</t>
  </si>
  <si>
    <t>Gramatyka opisowa języka</t>
  </si>
  <si>
    <t>13.</t>
  </si>
  <si>
    <t>Leksyka języka obcego</t>
  </si>
  <si>
    <t>14.</t>
  </si>
  <si>
    <t>Gramatyka języka specjalistycznego</t>
  </si>
  <si>
    <t>15.</t>
  </si>
  <si>
    <t>Praca z tekstem specjalistycznym</t>
  </si>
  <si>
    <t>16.</t>
  </si>
  <si>
    <t>Stylistyka tekstu naukowego</t>
  </si>
  <si>
    <t>17.</t>
  </si>
  <si>
    <t>Kultura wypowiedzi w języku obcym</t>
  </si>
  <si>
    <t>18.</t>
  </si>
  <si>
    <t>Praktyczne aspekty językoznawstwa</t>
  </si>
  <si>
    <t>19.</t>
  </si>
  <si>
    <t>20.</t>
  </si>
  <si>
    <r>
      <rPr>
        <sz val="11"/>
        <color theme="1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</rPr>
      <t>etodologia badań i pisanie pracy dyplomowej</t>
    </r>
  </si>
  <si>
    <t>21.</t>
  </si>
  <si>
    <t>Seminarium licencjackie</t>
  </si>
  <si>
    <t>C. MODUŁ PRZEDMIOTÓW OGÓLNYCH - obowiązkowy</t>
  </si>
  <si>
    <t>22.</t>
  </si>
  <si>
    <t>Wychowanie fizyczne</t>
  </si>
  <si>
    <t>23.</t>
  </si>
  <si>
    <t>Technologia informacyjna i podstawy (e)komunikacji</t>
  </si>
  <si>
    <t>24.</t>
  </si>
  <si>
    <t>Lektorat j.angielskiego/j. czeskiego (do wyboru)</t>
  </si>
  <si>
    <t>zal/o E4-6</t>
  </si>
  <si>
    <t>25.</t>
  </si>
  <si>
    <t>26.</t>
  </si>
  <si>
    <t>Pomoc przedlekarska</t>
  </si>
  <si>
    <t>27.</t>
  </si>
  <si>
    <t>Encyklopedia prawa</t>
  </si>
  <si>
    <t>28.</t>
  </si>
  <si>
    <t>Przysposobienie biblioteczne</t>
  </si>
  <si>
    <t>zal</t>
  </si>
  <si>
    <t>29.</t>
  </si>
  <si>
    <t>Szkolenie BHP z elementami ergonomii</t>
  </si>
  <si>
    <t>RAZEM MODUŁY: A+B+C</t>
  </si>
  <si>
    <r>
      <rPr>
        <b/>
        <sz val="11"/>
        <color theme="1"/>
        <rFont val="Calibri"/>
        <family val="2"/>
        <charset val="238"/>
      </rPr>
      <t xml:space="preserve"> MODUŁ PRZEDMIOTÓW SPECJALISTYCZNYCH - KOMUNIKACJA W BIZNESIE</t>
    </r>
    <r>
      <rPr>
        <sz val="11"/>
        <color theme="1"/>
        <rFont val="Calibri"/>
        <family val="2"/>
        <charset val="238"/>
      </rPr>
      <t xml:space="preserve">                                 
</t>
    </r>
  </si>
  <si>
    <t>30.</t>
  </si>
  <si>
    <t>Język biznesu i administracji - wprowadzenie</t>
  </si>
  <si>
    <t>zal/o E-6</t>
  </si>
  <si>
    <t>31.</t>
  </si>
  <si>
    <t>Terminologia ekonomiczna i prawnicza</t>
  </si>
  <si>
    <t>zal/o E-5</t>
  </si>
  <si>
    <t>32.</t>
  </si>
  <si>
    <t>Korespondencja służbowa i handlowa z tłumaczeniem specjalistycznym</t>
  </si>
  <si>
    <t>33.</t>
  </si>
  <si>
    <t>Metodyka pracy projektowej</t>
  </si>
  <si>
    <t>34.</t>
  </si>
  <si>
    <t>Międzykulturowość i sztuka prowadzenia negocjacji</t>
  </si>
  <si>
    <t>35.</t>
  </si>
  <si>
    <t>Podstawy ekonomii w języku niemieckim</t>
  </si>
  <si>
    <t>36.</t>
  </si>
  <si>
    <t>Autoprezentacja i wystąpienia publiczne</t>
  </si>
  <si>
    <t>37.</t>
  </si>
  <si>
    <t>Marketing i komunikacja społęczna w praktyce</t>
  </si>
  <si>
    <t>38.</t>
  </si>
  <si>
    <t>RAZEM MODUŁY: A+B+C+D1</t>
  </si>
  <si>
    <t>MODUŁ SPECJALNOŚCIOWY: Kształcenie translatorskie - moduł do wyboru</t>
  </si>
  <si>
    <t>Podstawy tłumaczenia pisemnego</t>
  </si>
  <si>
    <t>Translatoryka i edycja tekstu</t>
  </si>
  <si>
    <t>Analiza przekładu</t>
  </si>
  <si>
    <t>Stylistyka praktyczna</t>
  </si>
  <si>
    <t>Wprowadzenie do tłumaczenia ustnego</t>
  </si>
  <si>
    <t>Przekład tekstów specjalistycznych</t>
  </si>
  <si>
    <t>Przekład tekstów artystycznych</t>
  </si>
  <si>
    <t>Praktyka instytucjonalna: obserwacyjna</t>
  </si>
  <si>
    <t>Praktyka instytucjonalna: asystencka</t>
  </si>
  <si>
    <t>RAZEM MODUŁY: A+B+C+D2</t>
  </si>
  <si>
    <t>MODUŁ SPECJALNOŚCIOWY:  Kształcenie pedagogiczne - moduł do wyboru</t>
  </si>
  <si>
    <t>Psychologia</t>
  </si>
  <si>
    <t xml:space="preserve">Pedagogika z elementami prawa oświatowego </t>
  </si>
  <si>
    <t xml:space="preserve">Podstawy dydaktyki </t>
  </si>
  <si>
    <t>Emisja głosu</t>
  </si>
  <si>
    <t>Metodyka nauczania języka angielskiego/niemieckiego</t>
  </si>
  <si>
    <r>
      <rPr>
        <sz val="11"/>
        <color theme="1"/>
        <rFont val="Calibri"/>
        <family val="2"/>
        <charset val="238"/>
      </rPr>
      <t xml:space="preserve">Materiały dydaktyczne w nauce języka angielskiego/niemieckiego - </t>
    </r>
    <r>
      <rPr>
        <sz val="11"/>
        <color theme="1"/>
        <rFont val="Calibri"/>
        <family val="2"/>
        <charset val="238"/>
      </rPr>
      <t>praca projektowa</t>
    </r>
  </si>
  <si>
    <t>Praktyka pedagogiczna: obserwacyjna</t>
  </si>
  <si>
    <r>
      <rPr>
        <sz val="11"/>
        <color theme="1"/>
        <rFont val="Calibri"/>
        <family val="2"/>
        <charset val="238"/>
      </rPr>
      <t>Praktyka</t>
    </r>
    <r>
      <rPr>
        <sz val="11"/>
        <color theme="1"/>
        <rFont val="Calibri"/>
        <family val="2"/>
        <charset val="238"/>
      </rPr>
      <t xml:space="preserve"> pedagogiczna </t>
    </r>
  </si>
  <si>
    <t>RAZEM MODUŁY: A+B+C+D3</t>
  </si>
  <si>
    <t>KIERUNEK: FILOLOGIA (poziom podstawowy)</t>
  </si>
  <si>
    <t>A. MODUŁ PRAKTYCZNEJ NAUKI JĘZYKA - język obcy do wyboru</t>
  </si>
  <si>
    <t xml:space="preserve">Intensywny kurs języka obcego </t>
  </si>
  <si>
    <t>zal/o E-2</t>
  </si>
  <si>
    <t>150</t>
  </si>
  <si>
    <t>Zintegrowane Sprawności Językowe: kurs podręcznikowy</t>
  </si>
  <si>
    <r>
      <rPr>
        <sz val="11"/>
        <color theme="1"/>
        <rFont val="Calibri"/>
        <family val="2"/>
        <charset val="238"/>
      </rPr>
      <t>zal/o E-4,</t>
    </r>
    <r>
      <rPr>
        <sz val="11"/>
        <color theme="1"/>
        <rFont val="Calibri"/>
        <family val="2"/>
        <charset val="238"/>
      </rPr>
      <t>6</t>
    </r>
  </si>
  <si>
    <r>
      <rPr>
        <sz val="11"/>
        <color theme="1"/>
        <rFont val="Calibri"/>
        <family val="2"/>
        <charset val="238"/>
      </rPr>
      <t xml:space="preserve">PRZEDMIOT DO WYBORU                                                              Praktyczna nauka </t>
    </r>
    <r>
      <rPr>
        <b/>
        <sz val="11"/>
        <color theme="1"/>
        <rFont val="Calibri"/>
        <family val="2"/>
        <charset val="238"/>
      </rPr>
      <t>drugiego</t>
    </r>
    <r>
      <rPr>
        <sz val="11"/>
        <color theme="1"/>
        <rFont val="Calibri"/>
        <family val="2"/>
        <charset val="238"/>
      </rPr>
      <t xml:space="preserve"> języka obcego:                                                                    a. język angielski                                                                                        b. język czeski                                                                                                                 c. język niemiecki                                                                                          </t>
    </r>
  </si>
  <si>
    <t>B. MODUŁ FILOLOGICZNY - obowiązkowy</t>
  </si>
  <si>
    <t>Literatura powszechna XX wieku z elemnetami literaturoznawstwa</t>
  </si>
  <si>
    <t>Realioznawstwo obszarów językowych</t>
  </si>
  <si>
    <t>Analiza porównawcza języka ang./niem./czeskiego i polskiego</t>
  </si>
  <si>
    <t>Literatura obszaru językowego</t>
  </si>
  <si>
    <t>Metodologia badań i pisanie pracy dyplomowej</t>
  </si>
  <si>
    <t>C. MODUŁ UZUPEŁNIAJĄCY - obowiązkowy</t>
  </si>
  <si>
    <t>Komunikacja społeczna i media</t>
  </si>
  <si>
    <t>Podstawy ekonomii</t>
  </si>
  <si>
    <r>
      <rPr>
        <b/>
        <sz val="11"/>
        <color theme="1"/>
        <rFont val="Calibri"/>
        <family val="2"/>
        <charset val="238"/>
      </rPr>
      <t>D. MODUŁ KSZTAŁCENIA - do wyboru</t>
    </r>
    <r>
      <rPr>
        <sz val="11"/>
        <color theme="1"/>
        <rFont val="Calibri"/>
        <family val="2"/>
        <charset val="238"/>
      </rPr>
      <t xml:space="preserve">                                              D1. Kształcenie biznesowe: komunikacja w biznesie -               moduł do wyboru</t>
    </r>
  </si>
  <si>
    <t xml:space="preserve">Język biznesu i administracji </t>
  </si>
  <si>
    <t>Przedsiębiorczość i projekty europejskie</t>
  </si>
  <si>
    <t>39.</t>
  </si>
  <si>
    <r>
      <rPr>
        <sz val="11"/>
        <color theme="1"/>
        <rFont val="Calibri"/>
        <family val="2"/>
        <charset val="238"/>
      </rPr>
      <t xml:space="preserve">zal/o </t>
    </r>
    <r>
      <rPr>
        <sz val="11"/>
        <color theme="1"/>
        <rFont val="Calibri"/>
        <family val="2"/>
        <charset val="238"/>
      </rPr>
      <t>E-5</t>
    </r>
  </si>
  <si>
    <t>D2. Kształcenie translatorskie: przekład specjalistyczny - moduł do wyboru</t>
  </si>
  <si>
    <r>
      <rPr>
        <sz val="11"/>
        <color theme="1"/>
        <rFont val="Calibri"/>
        <family val="2"/>
        <charset val="238"/>
      </rPr>
      <t xml:space="preserve">zal/o </t>
    </r>
    <r>
      <rPr>
        <sz val="11"/>
        <color theme="1"/>
        <rFont val="Calibri"/>
        <family val="2"/>
        <charset val="238"/>
      </rPr>
      <t>E-5</t>
    </r>
  </si>
  <si>
    <t>D3. Kształcenie pedagogiczne - moduł do wyboru</t>
  </si>
  <si>
    <r>
      <rPr>
        <sz val="11"/>
        <color theme="1"/>
        <rFont val="Calibri"/>
        <family val="2"/>
        <charset val="238"/>
      </rPr>
      <t xml:space="preserve">Materiały dydaktyczne w nauce języka angielskiego/niemieckiego - </t>
    </r>
    <r>
      <rPr>
        <sz val="11"/>
        <color theme="1"/>
        <rFont val="Calibri"/>
        <family val="2"/>
        <charset val="238"/>
      </rPr>
      <t>praca projektowa</t>
    </r>
  </si>
  <si>
    <t>Praktyka pedagogiczna</t>
  </si>
  <si>
    <r>
      <rPr>
        <sz val="11"/>
        <color theme="1"/>
        <rFont val="Calibri"/>
        <family val="2"/>
        <charset val="238"/>
      </rPr>
      <t>zal/o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E-5</t>
    </r>
  </si>
  <si>
    <t>Module</t>
  </si>
  <si>
    <t>Courses</t>
  </si>
  <si>
    <t>other</t>
  </si>
  <si>
    <t>student's own work</t>
  </si>
  <si>
    <t>lecture</t>
  </si>
  <si>
    <t>TOTAL</t>
  </si>
  <si>
    <t>cre/o</t>
  </si>
  <si>
    <t>co/E-6</t>
  </si>
  <si>
    <t>TOTAL MODULE: A+B+C+D1</t>
  </si>
  <si>
    <t>TOTAL MODULE: A+B+C+D2</t>
  </si>
  <si>
    <t>TOTAL MODULE: A+B+C+D4</t>
  </si>
  <si>
    <t>UNIVERSITY OF APPLIED SCIENCES IN RACIBÓRZ</t>
  </si>
  <si>
    <t>FIELD OF STUDY:PHILOLOGY (English)</t>
  </si>
  <si>
    <t>Profile of studies: practical; Mode of studies: intramural; Study years (cycle): 2021-2024</t>
  </si>
  <si>
    <t>No.</t>
  </si>
  <si>
    <t>MODULE A - BASIC COURSES</t>
  </si>
  <si>
    <t>MODULE B - PHILOLOGICAL CONTENT</t>
  </si>
  <si>
    <t>MODULE D1 - SPECIALIZATION: COMMUNICATION IN BUSINESS</t>
  </si>
  <si>
    <t>MODULE D2 - SPECIALIZATION: TRANSLATION STUDIES</t>
  </si>
  <si>
    <t>MODULE D3 - SPECIALIZATION: FOREIGN LANGUAGE TEACHING</t>
  </si>
  <si>
    <t>Semester 6</t>
  </si>
  <si>
    <t>cre/ E-2,6</t>
  </si>
  <si>
    <t>*E- Exam</t>
  </si>
  <si>
    <t>*cre/o = credit / obligatory</t>
  </si>
  <si>
    <t>Practical English (B2+)</t>
  </si>
  <si>
    <t>f. Academic Writing</t>
  </si>
  <si>
    <t>Communication Etiquette in a Foreign Language</t>
  </si>
  <si>
    <t>English as a Foreign Language – Advanced Grammar of Professional Language</t>
  </si>
  <si>
    <t>Diploma Seminar</t>
  </si>
  <si>
    <t>Language of Business and Administration</t>
  </si>
  <si>
    <t>Entrepreneurship and European Projects</t>
  </si>
  <si>
    <t>Credits</t>
  </si>
  <si>
    <t>Basics of Oral Translation (Interpretation)</t>
  </si>
  <si>
    <t>Practical Stylistics</t>
  </si>
  <si>
    <t>Methodology of Teaching English as a Foreign Language</t>
  </si>
  <si>
    <t>Didactic Materials in Teaching English as a Foreign Language</t>
  </si>
  <si>
    <t>Translation of Artistic Texts</t>
  </si>
  <si>
    <t>Translation of Professional Texts</t>
  </si>
  <si>
    <t>English as a Foreign Language - Analysis of Professional Texts</t>
  </si>
  <si>
    <t>tutorial</t>
  </si>
  <si>
    <t>workshop</t>
  </si>
  <si>
    <t>STUDY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</si>
</sst>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0"/>
      <color rgb="FF000000"/>
      <name val="Calibri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rgb="FF00B05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theme="9"/>
      </patternFill>
    </fill>
  </fills>
  <borders count="1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4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0" fillId="2" borderId="22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49" fontId="1" fillId="2" borderId="23" xfId="0" applyNumberFormat="1" applyFont="1" applyFill="1" applyBorder="1" applyAlignment="1">
      <alignment horizontal="center" vertical="center" textRotation="90" wrapText="1"/>
    </xf>
    <xf numFmtId="49" fontId="1" fillId="2" borderId="24" xfId="0" applyNumberFormat="1" applyFont="1" applyFill="1" applyBorder="1" applyAlignment="1">
      <alignment horizontal="center" vertical="center" textRotation="90" wrapText="1"/>
    </xf>
    <xf numFmtId="49" fontId="1" fillId="2" borderId="25" xfId="0" applyNumberFormat="1" applyFont="1" applyFill="1" applyBorder="1" applyAlignment="1">
      <alignment horizontal="center" vertical="center" textRotation="90" wrapText="1"/>
    </xf>
    <xf numFmtId="49" fontId="1" fillId="2" borderId="26" xfId="0" applyNumberFormat="1" applyFont="1" applyFill="1" applyBorder="1" applyAlignment="1">
      <alignment horizontal="center" vertical="center" textRotation="90" wrapText="1"/>
    </xf>
    <xf numFmtId="49" fontId="1" fillId="2" borderId="27" xfId="0" applyNumberFormat="1" applyFont="1" applyFill="1" applyBorder="1" applyAlignment="1">
      <alignment horizontal="center" vertical="center" textRotation="90" wrapText="1"/>
    </xf>
    <xf numFmtId="49" fontId="1" fillId="2" borderId="28" xfId="0" applyNumberFormat="1" applyFont="1" applyFill="1" applyBorder="1" applyAlignment="1">
      <alignment horizontal="center" vertical="center" textRotation="90" wrapText="1"/>
    </xf>
    <xf numFmtId="49" fontId="1" fillId="2" borderId="29" xfId="0" applyNumberFormat="1" applyFont="1" applyFill="1" applyBorder="1" applyAlignment="1">
      <alignment horizontal="center" vertical="center" textRotation="90" wrapText="1"/>
    </xf>
    <xf numFmtId="49" fontId="1" fillId="2" borderId="30" xfId="0" applyNumberFormat="1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49" fontId="1" fillId="2" borderId="31" xfId="0" applyNumberFormat="1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49" fontId="1" fillId="2" borderId="32" xfId="0" applyNumberFormat="1" applyFont="1" applyFill="1" applyBorder="1" applyAlignment="1">
      <alignment horizontal="center" vertical="center" textRotation="90" wrapText="1"/>
    </xf>
    <xf numFmtId="0" fontId="12" fillId="0" borderId="33" xfId="0" applyFont="1" applyBorder="1"/>
    <xf numFmtId="0" fontId="13" fillId="2" borderId="34" xfId="0" applyFont="1" applyFill="1" applyBorder="1" applyAlignment="1">
      <alignment horizontal="center" vertical="center"/>
    </xf>
    <xf numFmtId="3" fontId="13" fillId="2" borderId="35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" fillId="0" borderId="9" xfId="0" applyFont="1" applyBorder="1"/>
    <xf numFmtId="0" fontId="1" fillId="0" borderId="31" xfId="0" applyFont="1" applyBorder="1"/>
    <xf numFmtId="0" fontId="12" fillId="2" borderId="31" xfId="0" applyFont="1" applyFill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5" borderId="31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2" fillId="0" borderId="56" xfId="0" applyFont="1" applyBorder="1"/>
    <xf numFmtId="0" fontId="10" fillId="2" borderId="57" xfId="0" applyFont="1" applyFill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164" fontId="12" fillId="2" borderId="37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/>
    </xf>
    <xf numFmtId="0" fontId="12" fillId="0" borderId="8" xfId="0" applyFont="1" applyBorder="1"/>
    <xf numFmtId="0" fontId="1" fillId="0" borderId="53" xfId="0" applyFont="1" applyBorder="1" applyAlignment="1">
      <alignment horizontal="center" vertical="top"/>
    </xf>
    <xf numFmtId="0" fontId="15" fillId="2" borderId="61" xfId="0" applyFont="1" applyFill="1" applyBorder="1" applyAlignment="1">
      <alignment horizontal="center" vertical="center"/>
    </xf>
    <xf numFmtId="3" fontId="10" fillId="2" borderId="62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top" wrapText="1"/>
    </xf>
    <xf numFmtId="0" fontId="10" fillId="4" borderId="65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66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4" borderId="62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 vertical="top"/>
    </xf>
    <xf numFmtId="3" fontId="12" fillId="2" borderId="69" xfId="0" applyNumberFormat="1" applyFont="1" applyFill="1" applyBorder="1" applyAlignment="1">
      <alignment horizontal="center" vertical="top"/>
    </xf>
    <xf numFmtId="0" fontId="12" fillId="2" borderId="70" xfId="0" applyFont="1" applyFill="1" applyBorder="1" applyAlignment="1">
      <alignment horizontal="center" vertical="top"/>
    </xf>
    <xf numFmtId="0" fontId="12" fillId="0" borderId="70" xfId="0" applyFont="1" applyBorder="1" applyAlignment="1">
      <alignment horizontal="center" vertical="top"/>
    </xf>
    <xf numFmtId="164" fontId="12" fillId="2" borderId="37" xfId="0" applyNumberFormat="1" applyFont="1" applyFill="1" applyBorder="1" applyAlignment="1">
      <alignment horizontal="center" vertical="top"/>
    </xf>
    <xf numFmtId="0" fontId="13" fillId="2" borderId="71" xfId="0" applyFont="1" applyFill="1" applyBorder="1" applyAlignment="1">
      <alignment horizontal="center" vertical="top"/>
    </xf>
    <xf numFmtId="0" fontId="12" fillId="3" borderId="72" xfId="0" applyFont="1" applyFill="1" applyBorder="1" applyAlignment="1">
      <alignment horizontal="center" vertical="top"/>
    </xf>
    <xf numFmtId="0" fontId="12" fillId="2" borderId="73" xfId="0" applyFont="1" applyFill="1" applyBorder="1" applyAlignment="1">
      <alignment horizontal="center" vertical="top"/>
    </xf>
    <xf numFmtId="0" fontId="12" fillId="4" borderId="70" xfId="0" applyFont="1" applyFill="1" applyBorder="1" applyAlignment="1">
      <alignment horizontal="center" vertical="top"/>
    </xf>
    <xf numFmtId="0" fontId="12" fillId="4" borderId="74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73" xfId="0" applyFont="1" applyBorder="1" applyAlignment="1">
      <alignment horizontal="center" vertical="top"/>
    </xf>
    <xf numFmtId="0" fontId="12" fillId="4" borderId="73" xfId="0" applyFont="1" applyFill="1" applyBorder="1" applyAlignment="1">
      <alignment horizontal="center" vertical="top"/>
    </xf>
    <xf numFmtId="0" fontId="12" fillId="4" borderId="69" xfId="0" applyFont="1" applyFill="1" applyBorder="1" applyAlignment="1">
      <alignment horizontal="center" vertical="top"/>
    </xf>
    <xf numFmtId="0" fontId="1" fillId="2" borderId="31" xfId="0" applyFont="1" applyFill="1" applyBorder="1"/>
    <xf numFmtId="0" fontId="12" fillId="0" borderId="31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12" fillId="2" borderId="37" xfId="0" applyNumberFormat="1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2" borderId="51" xfId="0" applyFont="1" applyFill="1" applyBorder="1" applyAlignment="1">
      <alignment horizontal="center" vertical="center"/>
    </xf>
    <xf numFmtId="3" fontId="12" fillId="2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78" xfId="0" applyFont="1" applyBorder="1" applyAlignment="1">
      <alignment horizontal="center" vertical="center"/>
    </xf>
    <xf numFmtId="3" fontId="12" fillId="2" borderId="32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64" fontId="12" fillId="2" borderId="79" xfId="0" applyNumberFormat="1" applyFont="1" applyFill="1" applyBorder="1" applyAlignment="1">
      <alignment horizontal="center"/>
    </xf>
    <xf numFmtId="0" fontId="12" fillId="2" borderId="80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" fillId="6" borderId="82" xfId="0" applyFont="1" applyFill="1" applyBorder="1"/>
    <xf numFmtId="0" fontId="11" fillId="6" borderId="83" xfId="0" applyFont="1" applyFill="1" applyBorder="1"/>
    <xf numFmtId="0" fontId="11" fillId="6" borderId="22" xfId="0" applyFont="1" applyFill="1" applyBorder="1" applyAlignment="1">
      <alignment horizontal="center" vertical="center"/>
    </xf>
    <xf numFmtId="3" fontId="11" fillId="6" borderId="23" xfId="0" applyNumberFormat="1" applyFont="1" applyFill="1" applyBorder="1" applyAlignment="1">
      <alignment horizontal="center" vertical="center"/>
    </xf>
    <xf numFmtId="164" fontId="11" fillId="6" borderId="23" xfId="0" applyNumberFormat="1" applyFont="1" applyFill="1" applyBorder="1" applyAlignment="1">
      <alignment horizontal="center"/>
    </xf>
    <xf numFmtId="3" fontId="11" fillId="6" borderId="24" xfId="0" applyNumberFormat="1" applyFont="1" applyFill="1" applyBorder="1" applyAlignment="1">
      <alignment horizontal="center" vertical="center"/>
    </xf>
    <xf numFmtId="0" fontId="11" fillId="6" borderId="84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8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31" xfId="0" applyFont="1" applyFill="1" applyBorder="1"/>
    <xf numFmtId="0" fontId="5" fillId="6" borderId="28" xfId="0" applyFont="1" applyFill="1" applyBorder="1"/>
    <xf numFmtId="0" fontId="1" fillId="0" borderId="34" xfId="0" applyFont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3" fontId="12" fillId="2" borderId="51" xfId="0" applyNumberFormat="1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49" fontId="12" fillId="0" borderId="42" xfId="0" applyNumberFormat="1" applyFont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0" fontId="12" fillId="4" borderId="70" xfId="0" applyFont="1" applyFill="1" applyBorder="1" applyAlignment="1">
      <alignment horizontal="center"/>
    </xf>
    <xf numFmtId="0" fontId="12" fillId="4" borderId="74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87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2" borderId="69" xfId="0" applyFont="1" applyFill="1" applyBorder="1" applyAlignment="1">
      <alignment horizontal="center"/>
    </xf>
    <xf numFmtId="0" fontId="1" fillId="2" borderId="51" xfId="0" applyFont="1" applyFill="1" applyBorder="1"/>
    <xf numFmtId="0" fontId="7" fillId="6" borderId="84" xfId="0" applyFont="1" applyFill="1" applyBorder="1" applyAlignment="1">
      <alignment horizontal="right"/>
    </xf>
    <xf numFmtId="49" fontId="11" fillId="6" borderId="84" xfId="0" applyNumberFormat="1" applyFont="1" applyFill="1" applyBorder="1" applyAlignment="1">
      <alignment horizontal="left" vertical="center" wrapText="1"/>
    </xf>
    <xf numFmtId="3" fontId="11" fillId="6" borderId="22" xfId="0" applyNumberFormat="1" applyFont="1" applyFill="1" applyBorder="1" applyAlignment="1">
      <alignment horizontal="center" vertical="center"/>
    </xf>
    <xf numFmtId="3" fontId="11" fillId="6" borderId="83" xfId="0" applyNumberFormat="1" applyFont="1" applyFill="1" applyBorder="1" applyAlignment="1">
      <alignment horizontal="center" vertical="center"/>
    </xf>
    <xf numFmtId="3" fontId="11" fillId="6" borderId="22" xfId="0" applyNumberFormat="1" applyFont="1" applyFill="1" applyBorder="1" applyAlignment="1">
      <alignment horizontal="center"/>
    </xf>
    <xf numFmtId="3" fontId="11" fillId="6" borderId="23" xfId="0" applyNumberFormat="1" applyFont="1" applyFill="1" applyBorder="1" applyAlignment="1">
      <alignment horizontal="center"/>
    </xf>
    <xf numFmtId="3" fontId="11" fillId="6" borderId="24" xfId="0" applyNumberFormat="1" applyFont="1" applyFill="1" applyBorder="1" applyAlignment="1">
      <alignment horizontal="center"/>
    </xf>
    <xf numFmtId="3" fontId="11" fillId="6" borderId="59" xfId="0" applyNumberFormat="1" applyFont="1" applyFill="1" applyBorder="1" applyAlignment="1">
      <alignment horizontal="center"/>
    </xf>
    <xf numFmtId="3" fontId="11" fillId="6" borderId="85" xfId="0" applyNumberFormat="1" applyFont="1" applyFill="1" applyBorder="1" applyAlignment="1">
      <alignment horizontal="center"/>
    </xf>
    <xf numFmtId="3" fontId="11" fillId="6" borderId="88" xfId="0" applyNumberFormat="1" applyFont="1" applyFill="1" applyBorder="1" applyAlignment="1">
      <alignment horizontal="center"/>
    </xf>
    <xf numFmtId="3" fontId="11" fillId="6" borderId="79" xfId="0" applyNumberFormat="1" applyFont="1" applyFill="1" applyBorder="1" applyAlignment="1">
      <alignment horizontal="center"/>
    </xf>
    <xf numFmtId="3" fontId="11" fillId="6" borderId="87" xfId="0" applyNumberFormat="1" applyFont="1" applyFill="1" applyBorder="1" applyAlignment="1">
      <alignment horizontal="center"/>
    </xf>
    <xf numFmtId="3" fontId="11" fillId="6" borderId="29" xfId="0" applyNumberFormat="1" applyFont="1" applyFill="1" applyBorder="1" applyAlignment="1">
      <alignment horizontal="center"/>
    </xf>
    <xf numFmtId="0" fontId="1" fillId="6" borderId="51" xfId="0" applyFont="1" applyFill="1" applyBorder="1"/>
    <xf numFmtId="0" fontId="12" fillId="0" borderId="54" xfId="0" applyFont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49" fontId="12" fillId="2" borderId="59" xfId="0" applyNumberFormat="1" applyFont="1" applyFill="1" applyBorder="1" applyAlignment="1">
      <alignment horizontal="left" vertical="center" wrapText="1"/>
    </xf>
    <xf numFmtId="49" fontId="14" fillId="2" borderId="59" xfId="0" applyNumberFormat="1" applyFont="1" applyFill="1" applyBorder="1" applyAlignment="1">
      <alignment horizontal="left" vertical="center" wrapText="1"/>
    </xf>
    <xf numFmtId="0" fontId="14" fillId="2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4" borderId="69" xfId="0" applyFont="1" applyFill="1" applyBorder="1" applyAlignment="1">
      <alignment horizontal="center"/>
    </xf>
    <xf numFmtId="0" fontId="11" fillId="6" borderId="84" xfId="0" applyFont="1" applyFill="1" applyBorder="1"/>
    <xf numFmtId="1" fontId="11" fillId="6" borderId="24" xfId="0" applyNumberFormat="1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90" xfId="0" applyFont="1" applyFill="1" applyBorder="1" applyAlignment="1">
      <alignment horizontal="center"/>
    </xf>
    <xf numFmtId="0" fontId="11" fillId="6" borderId="91" xfId="0" applyFont="1" applyFill="1" applyBorder="1" applyAlignment="1">
      <alignment horizontal="center"/>
    </xf>
    <xf numFmtId="0" fontId="11" fillId="6" borderId="80" xfId="0" applyFont="1" applyFill="1" applyBorder="1" applyAlignment="1">
      <alignment horizontal="center"/>
    </xf>
    <xf numFmtId="0" fontId="11" fillId="6" borderId="92" xfId="0" applyFont="1" applyFill="1" applyBorder="1" applyAlignment="1">
      <alignment horizontal="center"/>
    </xf>
    <xf numFmtId="0" fontId="11" fillId="6" borderId="93" xfId="0" applyFont="1" applyFill="1" applyBorder="1" applyAlignment="1">
      <alignment horizontal="center"/>
    </xf>
    <xf numFmtId="0" fontId="11" fillId="6" borderId="94" xfId="0" applyFont="1" applyFill="1" applyBorder="1" applyAlignment="1">
      <alignment horizontal="center"/>
    </xf>
    <xf numFmtId="0" fontId="11" fillId="6" borderId="95" xfId="0" applyFont="1" applyFill="1" applyBorder="1"/>
    <xf numFmtId="3" fontId="11" fillId="6" borderId="84" xfId="0" applyNumberFormat="1" applyFont="1" applyFill="1" applyBorder="1" applyAlignment="1">
      <alignment horizontal="center" vertical="center"/>
    </xf>
    <xf numFmtId="3" fontId="11" fillId="6" borderId="59" xfId="0" applyNumberFormat="1" applyFont="1" applyFill="1" applyBorder="1" applyAlignment="1">
      <alignment horizontal="center" vertical="center"/>
    </xf>
    <xf numFmtId="3" fontId="11" fillId="6" borderId="29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2" fillId="4" borderId="5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49" fontId="13" fillId="2" borderId="92" xfId="0" applyNumberFormat="1" applyFont="1" applyFill="1" applyBorder="1" applyAlignment="1">
      <alignment horizontal="left" vertical="center" wrapText="1"/>
    </xf>
    <xf numFmtId="0" fontId="12" fillId="4" borderId="65" xfId="0" applyFont="1" applyFill="1" applyBorder="1" applyAlignment="1">
      <alignment horizontal="center"/>
    </xf>
    <xf numFmtId="0" fontId="12" fillId="4" borderId="66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0" fontId="12" fillId="2" borderId="66" xfId="0" applyFont="1" applyFill="1" applyBorder="1" applyAlignment="1">
      <alignment horizontal="center"/>
    </xf>
    <xf numFmtId="0" fontId="12" fillId="4" borderId="62" xfId="0" applyFont="1" applyFill="1" applyBorder="1" applyAlignment="1">
      <alignment horizontal="center"/>
    </xf>
    <xf numFmtId="49" fontId="12" fillId="2" borderId="92" xfId="0" applyNumberFormat="1" applyFont="1" applyFill="1" applyBorder="1" applyAlignment="1">
      <alignment horizontal="left" vertical="center" wrapText="1"/>
    </xf>
    <xf numFmtId="0" fontId="12" fillId="0" borderId="73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2" borderId="74" xfId="0" applyFont="1" applyFill="1" applyBorder="1" applyAlignment="1">
      <alignment horizontal="center"/>
    </xf>
    <xf numFmtId="0" fontId="11" fillId="6" borderId="96" xfId="0" applyFont="1" applyFill="1" applyBorder="1" applyAlignment="1">
      <alignment horizontal="center"/>
    </xf>
    <xf numFmtId="0" fontId="11" fillId="6" borderId="79" xfId="0" applyFont="1" applyFill="1" applyBorder="1" applyAlignment="1">
      <alignment horizontal="center"/>
    </xf>
    <xf numFmtId="0" fontId="11" fillId="6" borderId="97" xfId="0" applyFont="1" applyFill="1" applyBorder="1" applyAlignment="1">
      <alignment horizontal="center"/>
    </xf>
    <xf numFmtId="0" fontId="11" fillId="6" borderId="98" xfId="0" applyFont="1" applyFill="1" applyBorder="1"/>
    <xf numFmtId="49" fontId="12" fillId="2" borderId="86" xfId="0" applyNumberFormat="1" applyFont="1" applyFill="1" applyBorder="1" applyAlignment="1">
      <alignment horizontal="left" vertical="center" wrapText="1"/>
    </xf>
    <xf numFmtId="49" fontId="12" fillId="2" borderId="26" xfId="0" applyNumberFormat="1" applyFont="1" applyFill="1" applyBorder="1" applyAlignment="1">
      <alignment horizontal="left" vertical="center" wrapText="1"/>
    </xf>
    <xf numFmtId="49" fontId="12" fillId="2" borderId="85" xfId="0" applyNumberFormat="1" applyFont="1" applyFill="1" applyBorder="1" applyAlignment="1">
      <alignment horizontal="left" vertical="center" wrapText="1"/>
    </xf>
    <xf numFmtId="49" fontId="12" fillId="2" borderId="93" xfId="0" applyNumberFormat="1" applyFont="1" applyFill="1" applyBorder="1" applyAlignment="1">
      <alignment horizontal="left" vertical="center" wrapText="1"/>
    </xf>
    <xf numFmtId="0" fontId="12" fillId="3" borderId="93" xfId="0" applyFont="1" applyFill="1" applyBorder="1" applyAlignment="1">
      <alignment horizontal="center" vertical="center"/>
    </xf>
    <xf numFmtId="49" fontId="12" fillId="2" borderId="72" xfId="0" applyNumberFormat="1" applyFont="1" applyFill="1" applyBorder="1" applyAlignment="1">
      <alignment horizontal="left" vertical="center" wrapText="1"/>
    </xf>
    <xf numFmtId="0" fontId="13" fillId="2" borderId="6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6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2" borderId="96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/>
    </xf>
    <xf numFmtId="0" fontId="11" fillId="6" borderId="72" xfId="0" applyFont="1" applyFill="1" applyBorder="1" applyAlignment="1">
      <alignment horizontal="center"/>
    </xf>
    <xf numFmtId="0" fontId="1" fillId="6" borderId="62" xfId="0" applyFont="1" applyFill="1" applyBorder="1"/>
    <xf numFmtId="0" fontId="1" fillId="6" borderId="32" xfId="0" applyFont="1" applyFill="1" applyBorder="1"/>
    <xf numFmtId="0" fontId="1" fillId="6" borderId="97" xfId="0" applyFont="1" applyFill="1" applyBorder="1"/>
    <xf numFmtId="3" fontId="11" fillId="6" borderId="95" xfId="0" applyNumberFormat="1" applyFont="1" applyFill="1" applyBorder="1" applyAlignment="1">
      <alignment horizontal="center" vertical="center"/>
    </xf>
    <xf numFmtId="3" fontId="11" fillId="6" borderId="28" xfId="0" applyNumberFormat="1" applyFont="1" applyFill="1" applyBorder="1" applyAlignment="1">
      <alignment horizontal="center" vertical="center"/>
    </xf>
    <xf numFmtId="0" fontId="1" fillId="6" borderId="28" xfId="0" applyFont="1" applyFill="1" applyBorder="1"/>
    <xf numFmtId="49" fontId="1" fillId="2" borderId="88" xfId="0" applyNumberFormat="1" applyFont="1" applyFill="1" applyBorder="1" applyAlignment="1">
      <alignment horizontal="center" vertical="center" textRotation="90" wrapText="1"/>
    </xf>
    <xf numFmtId="49" fontId="1" fillId="2" borderId="37" xfId="0" applyNumberFormat="1" applyFont="1" applyFill="1" applyBorder="1" applyAlignment="1">
      <alignment horizontal="center" vertical="center" textRotation="90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left" vertical="center" wrapText="1"/>
    </xf>
    <xf numFmtId="3" fontId="12" fillId="2" borderId="36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 textRotation="90" wrapText="1"/>
    </xf>
    <xf numFmtId="164" fontId="12" fillId="2" borderId="36" xfId="0" applyNumberFormat="1" applyFont="1" applyFill="1" applyBorder="1" applyAlignment="1">
      <alignment horizontal="center" vertical="center"/>
    </xf>
    <xf numFmtId="165" fontId="12" fillId="2" borderId="36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textRotation="255" wrapText="1"/>
    </xf>
    <xf numFmtId="0" fontId="1" fillId="4" borderId="36" xfId="0" applyFont="1" applyFill="1" applyBorder="1" applyAlignment="1">
      <alignment horizontal="center" vertical="center" textRotation="255"/>
    </xf>
    <xf numFmtId="0" fontId="1" fillId="4" borderId="38" xfId="0" applyFont="1" applyFill="1" applyBorder="1" applyAlignment="1">
      <alignment horizontal="center" vertical="center" textRotation="255"/>
    </xf>
    <xf numFmtId="49" fontId="1" fillId="2" borderId="27" xfId="0" applyNumberFormat="1" applyFont="1" applyFill="1" applyBorder="1" applyAlignment="1">
      <alignment horizontal="center" vertical="center" textRotation="255" wrapText="1"/>
    </xf>
    <xf numFmtId="0" fontId="1" fillId="5" borderId="36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 textRotation="255" wrapText="1"/>
    </xf>
    <xf numFmtId="0" fontId="10" fillId="4" borderId="37" xfId="0" applyFont="1" applyFill="1" applyBorder="1" applyAlignment="1">
      <alignment horizontal="center" vertical="center" textRotation="90" wrapText="1"/>
    </xf>
    <xf numFmtId="0" fontId="1" fillId="4" borderId="37" xfId="0" applyFont="1" applyFill="1" applyBorder="1" applyAlignment="1">
      <alignment horizontal="center" vertical="center" textRotation="90" wrapText="1"/>
    </xf>
    <xf numFmtId="49" fontId="1" fillId="4" borderId="104" xfId="0" applyNumberFormat="1" applyFont="1" applyFill="1" applyBorder="1" applyAlignment="1">
      <alignment horizontal="center" vertical="center" textRotation="90" wrapText="1"/>
    </xf>
    <xf numFmtId="0" fontId="10" fillId="4" borderId="45" xfId="0" applyFont="1" applyFill="1" applyBorder="1" applyAlignment="1">
      <alignment horizontal="center" vertical="center" textRotation="90" wrapText="1"/>
    </xf>
    <xf numFmtId="0" fontId="1" fillId="4" borderId="36" xfId="0" applyFont="1" applyFill="1" applyBorder="1" applyAlignment="1">
      <alignment horizontal="center" vertical="center" textRotation="90" wrapText="1"/>
    </xf>
    <xf numFmtId="0" fontId="1" fillId="4" borderId="38" xfId="0" applyFont="1" applyFill="1" applyBorder="1" applyAlignment="1">
      <alignment horizontal="center" vertical="center" textRotation="90" wrapText="1"/>
    </xf>
    <xf numFmtId="49" fontId="1" fillId="4" borderId="30" xfId="0" applyNumberFormat="1" applyFont="1" applyFill="1" applyBorder="1" applyAlignment="1">
      <alignment horizontal="center" vertical="center" textRotation="90" wrapText="1"/>
    </xf>
    <xf numFmtId="49" fontId="1" fillId="4" borderId="37" xfId="0" applyNumberFormat="1" applyFont="1" applyFill="1" applyBorder="1" applyAlignment="1">
      <alignment horizontal="center" vertical="center" textRotation="90" wrapText="1"/>
    </xf>
    <xf numFmtId="49" fontId="1" fillId="4" borderId="36" xfId="0" applyNumberFormat="1" applyFont="1" applyFill="1" applyBorder="1" applyAlignment="1">
      <alignment horizontal="center" vertical="center" textRotation="90" wrapText="1"/>
    </xf>
    <xf numFmtId="49" fontId="1" fillId="4" borderId="38" xfId="0" applyNumberFormat="1" applyFont="1" applyFill="1" applyBorder="1" applyAlignment="1">
      <alignment horizontal="center" vertical="center" textRotation="90" wrapText="1"/>
    </xf>
    <xf numFmtId="0" fontId="12" fillId="0" borderId="57" xfId="0" applyFont="1" applyBorder="1" applyAlignment="1">
      <alignment vertical="center" wrapText="1"/>
    </xf>
    <xf numFmtId="165" fontId="12" fillId="2" borderId="31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top"/>
    </xf>
    <xf numFmtId="3" fontId="12" fillId="2" borderId="107" xfId="0" applyNumberFormat="1" applyFont="1" applyFill="1" applyBorder="1" applyAlignment="1">
      <alignment horizontal="center" vertical="top"/>
    </xf>
    <xf numFmtId="0" fontId="12" fillId="2" borderId="107" xfId="0" applyFont="1" applyFill="1" applyBorder="1" applyAlignment="1">
      <alignment horizontal="center" vertical="top"/>
    </xf>
    <xf numFmtId="0" fontId="12" fillId="0" borderId="108" xfId="0" applyFont="1" applyBorder="1" applyAlignment="1">
      <alignment horizontal="center" vertical="top"/>
    </xf>
    <xf numFmtId="164" fontId="12" fillId="2" borderId="70" xfId="0" applyNumberFormat="1" applyFont="1" applyFill="1" applyBorder="1" applyAlignment="1">
      <alignment horizontal="center" vertical="top"/>
    </xf>
    <xf numFmtId="165" fontId="12" fillId="2" borderId="70" xfId="0" applyNumberFormat="1" applyFont="1" applyFill="1" applyBorder="1" applyAlignment="1">
      <alignment horizontal="center" vertical="top"/>
    </xf>
    <xf numFmtId="0" fontId="12" fillId="2" borderId="71" xfId="0" applyFont="1" applyFill="1" applyBorder="1" applyAlignment="1">
      <alignment horizontal="center" vertical="top"/>
    </xf>
    <xf numFmtId="0" fontId="12" fillId="3" borderId="109" xfId="0" applyFont="1" applyFill="1" applyBorder="1" applyAlignment="1">
      <alignment horizontal="center" vertical="top"/>
    </xf>
    <xf numFmtId="0" fontId="12" fillId="4" borderId="109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4" borderId="107" xfId="0" applyFont="1" applyFill="1" applyBorder="1" applyAlignment="1">
      <alignment horizontal="center" vertical="top"/>
    </xf>
    <xf numFmtId="0" fontId="12" fillId="4" borderId="71" xfId="0" applyFont="1" applyFill="1" applyBorder="1" applyAlignment="1">
      <alignment horizontal="center" vertical="top"/>
    </xf>
    <xf numFmtId="0" fontId="12" fillId="4" borderId="59" xfId="0" applyFont="1" applyFill="1" applyBorder="1" applyAlignment="1">
      <alignment horizontal="center" vertical="top"/>
    </xf>
    <xf numFmtId="0" fontId="12" fillId="4" borderId="106" xfId="0" applyFont="1" applyFill="1" applyBorder="1" applyAlignment="1">
      <alignment horizontal="center" vertical="top"/>
    </xf>
    <xf numFmtId="0" fontId="1" fillId="4" borderId="51" xfId="0" applyFont="1" applyFill="1" applyBorder="1"/>
    <xf numFmtId="0" fontId="1" fillId="4" borderId="31" xfId="0" applyFont="1" applyFill="1" applyBorder="1"/>
    <xf numFmtId="0" fontId="12" fillId="2" borderId="10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/>
    </xf>
    <xf numFmtId="3" fontId="12" fillId="2" borderId="79" xfId="0" applyNumberFormat="1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12" fillId="2" borderId="110" xfId="0" applyFont="1" applyFill="1" applyBorder="1" applyAlignment="1">
      <alignment horizontal="center" vertical="center"/>
    </xf>
    <xf numFmtId="0" fontId="12" fillId="0" borderId="111" xfId="0" applyFont="1" applyBorder="1" applyAlignment="1">
      <alignment horizontal="center"/>
    </xf>
    <xf numFmtId="0" fontId="7" fillId="2" borderId="68" xfId="0" applyFont="1" applyFill="1" applyBorder="1"/>
    <xf numFmtId="3" fontId="11" fillId="6" borderId="90" xfId="0" applyNumberFormat="1" applyFont="1" applyFill="1" applyBorder="1" applyAlignment="1">
      <alignment horizontal="center" vertical="center"/>
    </xf>
    <xf numFmtId="3" fontId="11" fillId="6" borderId="91" xfId="0" applyNumberFormat="1" applyFont="1" applyFill="1" applyBorder="1" applyAlignment="1">
      <alignment horizontal="center" vertical="center"/>
    </xf>
    <xf numFmtId="165" fontId="11" fillId="6" borderId="91" xfId="0" applyNumberFormat="1" applyFont="1" applyFill="1" applyBorder="1" applyAlignment="1">
      <alignment horizontal="center" vertical="center"/>
    </xf>
    <xf numFmtId="3" fontId="11" fillId="6" borderId="80" xfId="0" applyNumberFormat="1" applyFont="1" applyFill="1" applyBorder="1" applyAlignment="1">
      <alignment horizontal="center" vertical="center"/>
    </xf>
    <xf numFmtId="49" fontId="12" fillId="0" borderId="112" xfId="0" applyNumberFormat="1" applyFont="1" applyBorder="1" applyAlignment="1">
      <alignment horizontal="left" vertical="center" wrapText="1"/>
    </xf>
    <xf numFmtId="0" fontId="12" fillId="0" borderId="113" xfId="0" applyFont="1" applyBorder="1" applyAlignment="1">
      <alignment horizontal="center" vertical="center"/>
    </xf>
    <xf numFmtId="3" fontId="12" fillId="2" borderId="91" xfId="0" applyNumberFormat="1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164" fontId="12" fillId="0" borderId="11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49" fontId="12" fillId="2" borderId="115" xfId="0" applyNumberFormat="1" applyFont="1" applyFill="1" applyBorder="1" applyAlignment="1">
      <alignment horizontal="left" vertical="center" wrapText="1"/>
    </xf>
    <xf numFmtId="164" fontId="12" fillId="0" borderId="31" xfId="0" applyNumberFormat="1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49" fontId="12" fillId="0" borderId="116" xfId="0" applyNumberFormat="1" applyFont="1" applyBorder="1" applyAlignment="1">
      <alignment horizontal="left" vertical="center" wrapText="1"/>
    </xf>
    <xf numFmtId="0" fontId="14" fillId="4" borderId="52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 vertical="center"/>
    </xf>
    <xf numFmtId="49" fontId="12" fillId="0" borderId="117" xfId="0" applyNumberFormat="1" applyFont="1" applyBorder="1" applyAlignment="1">
      <alignment horizontal="left" vertical="center" wrapText="1"/>
    </xf>
    <xf numFmtId="0" fontId="14" fillId="4" borderId="52" xfId="0" applyFont="1" applyFill="1" applyBorder="1" applyAlignment="1">
      <alignment horizontal="center"/>
    </xf>
    <xf numFmtId="164" fontId="12" fillId="2" borderId="31" xfId="0" applyNumberFormat="1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49" fontId="12" fillId="0" borderId="118" xfId="0" applyNumberFormat="1" applyFont="1" applyBorder="1" applyAlignment="1">
      <alignment horizontal="left" vertical="center" wrapText="1"/>
    </xf>
    <xf numFmtId="0" fontId="12" fillId="0" borderId="73" xfId="0" applyFont="1" applyBorder="1" applyAlignment="1">
      <alignment horizontal="center" vertical="center"/>
    </xf>
    <xf numFmtId="3" fontId="12" fillId="2" borderId="70" xfId="0" applyNumberFormat="1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164" fontId="12" fillId="0" borderId="70" xfId="0" applyNumberFormat="1" applyFont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3" borderId="92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/>
    </xf>
    <xf numFmtId="0" fontId="12" fillId="4" borderId="93" xfId="0" applyFont="1" applyFill="1" applyBorder="1" applyAlignment="1">
      <alignment horizontal="center"/>
    </xf>
    <xf numFmtId="0" fontId="12" fillId="4" borderId="92" xfId="0" applyFont="1" applyFill="1" applyBorder="1" applyAlignment="1">
      <alignment horizontal="center"/>
    </xf>
    <xf numFmtId="0" fontId="7" fillId="6" borderId="84" xfId="0" applyFont="1" applyFill="1" applyBorder="1" applyAlignment="1">
      <alignment horizontal="center" vertical="center"/>
    </xf>
    <xf numFmtId="3" fontId="11" fillId="6" borderId="106" xfId="0" applyNumberFormat="1" applyFont="1" applyFill="1" applyBorder="1" applyAlignment="1">
      <alignment horizontal="center" vertical="center"/>
    </xf>
    <xf numFmtId="3" fontId="11" fillId="6" borderId="107" xfId="0" applyNumberFormat="1" applyFont="1" applyFill="1" applyBorder="1" applyAlignment="1">
      <alignment horizontal="center" vertical="center"/>
    </xf>
    <xf numFmtId="165" fontId="11" fillId="6" borderId="107" xfId="0" applyNumberFormat="1" applyFont="1" applyFill="1" applyBorder="1" applyAlignment="1">
      <alignment horizontal="center" vertical="center"/>
    </xf>
    <xf numFmtId="3" fontId="11" fillId="6" borderId="119" xfId="0" applyNumberFormat="1" applyFont="1" applyFill="1" applyBorder="1" applyAlignment="1">
      <alignment horizontal="center" vertical="center"/>
    </xf>
    <xf numFmtId="49" fontId="12" fillId="0" borderId="34" xfId="0" applyNumberFormat="1" applyFont="1" applyBorder="1" applyAlignment="1">
      <alignment horizontal="left" vertical="center" wrapText="1"/>
    </xf>
    <xf numFmtId="0" fontId="12" fillId="0" borderId="76" xfId="0" applyFont="1" applyBorder="1" applyAlignment="1">
      <alignment horizontal="center" vertical="center"/>
    </xf>
    <xf numFmtId="0" fontId="12" fillId="3" borderId="115" xfId="0" applyFont="1" applyFill="1" applyBorder="1" applyAlignment="1">
      <alignment horizontal="center" vertical="center"/>
    </xf>
    <xf numFmtId="0" fontId="12" fillId="0" borderId="120" xfId="0" applyFont="1" applyBorder="1" applyAlignment="1">
      <alignment horizontal="center"/>
    </xf>
    <xf numFmtId="49" fontId="12" fillId="0" borderId="57" xfId="0" applyNumberFormat="1" applyFont="1" applyBorder="1" applyAlignment="1">
      <alignment horizontal="left" vertical="center" wrapText="1"/>
    </xf>
    <xf numFmtId="49" fontId="12" fillId="2" borderId="57" xfId="0" applyNumberFormat="1" applyFont="1" applyFill="1" applyBorder="1" applyAlignment="1">
      <alignment horizontal="left" vertical="center" wrapText="1"/>
    </xf>
    <xf numFmtId="0" fontId="12" fillId="3" borderId="121" xfId="0" applyFont="1" applyFill="1" applyBorder="1" applyAlignment="1">
      <alignment horizontal="center" vertical="center"/>
    </xf>
    <xf numFmtId="49" fontId="12" fillId="0" borderId="122" xfId="0" applyNumberFormat="1" applyFont="1" applyBorder="1" applyAlignment="1">
      <alignment horizontal="left" vertical="center" wrapText="1"/>
    </xf>
    <xf numFmtId="0" fontId="12" fillId="3" borderId="123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3" fontId="11" fillId="6" borderId="125" xfId="0" applyNumberFormat="1" applyFont="1" applyFill="1" applyBorder="1" applyAlignment="1">
      <alignment horizontal="center" vertical="center"/>
    </xf>
    <xf numFmtId="0" fontId="11" fillId="6" borderId="125" xfId="0" applyFont="1" applyFill="1" applyBorder="1" applyAlignment="1">
      <alignment horizontal="center" vertical="center"/>
    </xf>
    <xf numFmtId="0" fontId="11" fillId="6" borderId="95" xfId="0" applyFont="1" applyFill="1" applyBorder="1" applyAlignment="1">
      <alignment horizontal="center" vertical="center"/>
    </xf>
    <xf numFmtId="0" fontId="11" fillId="6" borderId="92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11" fillId="6" borderId="82" xfId="0" applyFont="1" applyFill="1" applyBorder="1"/>
    <xf numFmtId="165" fontId="11" fillId="6" borderId="29" xfId="0" applyNumberFormat="1" applyFont="1" applyFill="1" applyBorder="1" applyAlignment="1">
      <alignment horizontal="center" vertical="center"/>
    </xf>
    <xf numFmtId="3" fontId="11" fillId="6" borderId="25" xfId="0" applyNumberFormat="1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2" borderId="61" xfId="0" applyNumberFormat="1" applyFont="1" applyFill="1" applyBorder="1" applyAlignment="1">
      <alignment horizontal="left" vertical="center" wrapText="1"/>
    </xf>
    <xf numFmtId="0" fontId="12" fillId="4" borderId="92" xfId="0" applyFont="1" applyFill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2" fontId="11" fillId="6" borderId="23" xfId="0" applyNumberFormat="1" applyFont="1" applyFill="1" applyBorder="1" applyAlignment="1">
      <alignment horizontal="center" vertical="center"/>
    </xf>
    <xf numFmtId="0" fontId="11" fillId="6" borderId="90" xfId="0" applyFont="1" applyFill="1" applyBorder="1" applyAlignment="1">
      <alignment horizontal="center" vertical="center"/>
    </xf>
    <xf numFmtId="0" fontId="11" fillId="6" borderId="91" xfId="0" applyFont="1" applyFill="1" applyBorder="1" applyAlignment="1">
      <alignment horizontal="center" vertical="center"/>
    </xf>
    <xf numFmtId="0" fontId="11" fillId="6" borderId="80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9" fontId="12" fillId="0" borderId="126" xfId="0" applyNumberFormat="1" applyFont="1" applyBorder="1" applyAlignment="1">
      <alignment horizontal="left" vertical="center" wrapText="1"/>
    </xf>
    <xf numFmtId="0" fontId="12" fillId="0" borderId="127" xfId="0" applyFont="1" applyBorder="1" applyAlignment="1">
      <alignment horizontal="center"/>
    </xf>
    <xf numFmtId="49" fontId="12" fillId="0" borderId="120" xfId="0" applyNumberFormat="1" applyFont="1" applyBorder="1" applyAlignment="1">
      <alignment horizontal="left" vertical="center" wrapText="1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124" xfId="0" applyNumberFormat="1" applyFont="1" applyBorder="1" applyAlignment="1">
      <alignment horizontal="left" vertical="center" wrapText="1"/>
    </xf>
    <xf numFmtId="49" fontId="12" fillId="0" borderId="128" xfId="0" applyNumberFormat="1" applyFont="1" applyBorder="1" applyAlignment="1">
      <alignment horizontal="left" vertical="center" wrapText="1"/>
    </xf>
    <xf numFmtId="3" fontId="11" fillId="6" borderId="88" xfId="0" applyNumberFormat="1" applyFont="1" applyFill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/>
    </xf>
    <xf numFmtId="49" fontId="12" fillId="0" borderId="53" xfId="0" applyNumberFormat="1" applyFont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0" fontId="14" fillId="4" borderId="66" xfId="0" applyFont="1" applyFill="1" applyBorder="1" applyAlignment="1">
      <alignment horizontal="center"/>
    </xf>
    <xf numFmtId="0" fontId="12" fillId="0" borderId="129" xfId="0" applyFont="1" applyBorder="1" applyAlignment="1">
      <alignment horizontal="center"/>
    </xf>
    <xf numFmtId="0" fontId="12" fillId="0" borderId="130" xfId="0" applyFont="1" applyBorder="1" applyAlignment="1">
      <alignment horizontal="center"/>
    </xf>
    <xf numFmtId="2" fontId="11" fillId="6" borderId="91" xfId="0" applyNumberFormat="1" applyFont="1" applyFill="1" applyBorder="1" applyAlignment="1">
      <alignment horizontal="center" vertical="center"/>
    </xf>
    <xf numFmtId="3" fontId="11" fillId="6" borderId="131" xfId="0" applyNumberFormat="1" applyFont="1" applyFill="1" applyBorder="1" applyAlignment="1">
      <alignment horizontal="center" vertical="center"/>
    </xf>
    <xf numFmtId="3" fontId="11" fillId="6" borderId="98" xfId="0" applyNumberFormat="1" applyFont="1" applyFill="1" applyBorder="1" applyAlignment="1">
      <alignment horizontal="center" vertical="center"/>
    </xf>
    <xf numFmtId="0" fontId="1" fillId="2" borderId="32" xfId="0" applyFont="1" applyFill="1" applyBorder="1"/>
    <xf numFmtId="0" fontId="1" fillId="2" borderId="28" xfId="0" applyFont="1" applyFill="1" applyBorder="1"/>
    <xf numFmtId="3" fontId="5" fillId="0" borderId="0" xfId="0" applyNumberFormat="1" applyFont="1"/>
    <xf numFmtId="0" fontId="4" fillId="0" borderId="0" xfId="0" applyFont="1" applyAlignment="1"/>
    <xf numFmtId="49" fontId="8" fillId="2" borderId="83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49" fontId="1" fillId="2" borderId="23" xfId="0" applyNumberFormat="1" applyFont="1" applyFill="1" applyBorder="1" applyAlignment="1">
      <alignment horizontal="center" vertical="center" textRotation="90" wrapText="1"/>
    </xf>
    <xf numFmtId="0" fontId="12" fillId="0" borderId="33" xfId="0" applyFont="1" applyBorder="1" applyAlignment="1"/>
    <xf numFmtId="0" fontId="12" fillId="0" borderId="56" xfId="0" applyFont="1" applyBorder="1" applyAlignment="1"/>
    <xf numFmtId="0" fontId="11" fillId="6" borderId="25" xfId="0" applyFont="1" applyFill="1" applyBorder="1" applyAlignment="1"/>
    <xf numFmtId="0" fontId="11" fillId="6" borderId="31" xfId="0" applyFont="1" applyFill="1" applyBorder="1" applyAlignment="1">
      <alignment horizontal="center" vertical="center"/>
    </xf>
    <xf numFmtId="49" fontId="12" fillId="2" borderId="59" xfId="0" applyNumberFormat="1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center" vertical="center"/>
    </xf>
    <xf numFmtId="49" fontId="12" fillId="2" borderId="92" xfId="0" applyNumberFormat="1" applyFont="1" applyFill="1" applyBorder="1" applyAlignment="1">
      <alignment horizontal="left" vertical="center" wrapText="1"/>
    </xf>
    <xf numFmtId="0" fontId="7" fillId="6" borderId="134" xfId="0" applyFont="1" applyFill="1" applyBorder="1" applyAlignment="1">
      <alignment horizontal="right"/>
    </xf>
    <xf numFmtId="49" fontId="11" fillId="6" borderId="95" xfId="0" applyNumberFormat="1" applyFont="1" applyFill="1" applyBorder="1" applyAlignment="1">
      <alignment horizontal="left" vertical="center" wrapText="1"/>
    </xf>
    <xf numFmtId="3" fontId="11" fillId="6" borderId="31" xfId="0" applyNumberFormat="1" applyFont="1" applyFill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left" vertical="center" wrapText="1"/>
    </xf>
    <xf numFmtId="0" fontId="1" fillId="6" borderId="135" xfId="0" applyFont="1" applyFill="1" applyBorder="1"/>
    <xf numFmtId="0" fontId="11" fillId="6" borderId="95" xfId="0" applyFont="1" applyFill="1" applyBorder="1" applyAlignment="1"/>
    <xf numFmtId="0" fontId="11" fillId="6" borderId="98" xfId="0" applyFont="1" applyFill="1" applyBorder="1" applyAlignment="1"/>
    <xf numFmtId="0" fontId="1" fillId="0" borderId="117" xfId="0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left" vertical="center" wrapText="1"/>
    </xf>
    <xf numFmtId="0" fontId="7" fillId="6" borderId="135" xfId="0" applyFont="1" applyFill="1" applyBorder="1"/>
    <xf numFmtId="0" fontId="7" fillId="6" borderId="82" xfId="0" applyFont="1" applyFill="1" applyBorder="1"/>
    <xf numFmtId="0" fontId="7" fillId="6" borderId="84" xfId="0" applyFont="1" applyFill="1" applyBorder="1"/>
    <xf numFmtId="0" fontId="17" fillId="0" borderId="0" xfId="0" applyFont="1" applyAlignment="1"/>
    <xf numFmtId="0" fontId="18" fillId="0" borderId="0" xfId="0" applyFont="1" applyAlignment="1"/>
    <xf numFmtId="49" fontId="10" fillId="2" borderId="10" xfId="0" applyNumberFormat="1" applyFont="1" applyFill="1" applyBorder="1" applyAlignment="1">
      <alignment horizontal="center" wrapText="1"/>
    </xf>
    <xf numFmtId="0" fontId="9" fillId="0" borderId="8" xfId="0" applyFont="1" applyBorder="1"/>
    <xf numFmtId="0" fontId="9" fillId="0" borderId="9" xfId="0" applyFont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7" xfId="0" applyFont="1" applyBorder="1"/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49" fontId="1" fillId="2" borderId="12" xfId="0" applyNumberFormat="1" applyFont="1" applyFill="1" applyBorder="1" applyAlignment="1">
      <alignment horizontal="center" vertical="center" textRotation="90" wrapText="1"/>
    </xf>
    <xf numFmtId="0" fontId="9" fillId="0" borderId="18" xfId="0" applyFont="1" applyBorder="1"/>
    <xf numFmtId="49" fontId="1" fillId="2" borderId="13" xfId="0" applyNumberFormat="1" applyFont="1" applyFill="1" applyBorder="1" applyAlignment="1">
      <alignment horizontal="center" vertical="center" textRotation="90" wrapText="1"/>
    </xf>
    <xf numFmtId="0" fontId="9" fillId="0" borderId="19" xfId="0" applyFont="1" applyBorder="1"/>
    <xf numFmtId="0" fontId="9" fillId="0" borderId="11" xfId="0" applyFont="1" applyBorder="1"/>
    <xf numFmtId="0" fontId="9" fillId="0" borderId="16" xfId="0" applyFont="1" applyBorder="1"/>
    <xf numFmtId="0" fontId="10" fillId="3" borderId="5" xfId="0" applyFont="1" applyFill="1" applyBorder="1" applyAlignment="1">
      <alignment horizontal="center" vertical="center" wrapText="1"/>
    </xf>
    <xf numFmtId="0" fontId="9" fillId="0" borderId="15" xfId="0" applyFont="1" applyBorder="1"/>
    <xf numFmtId="0" fontId="9" fillId="0" borderId="21" xfId="0" applyFont="1" applyBorder="1"/>
    <xf numFmtId="49" fontId="8" fillId="2" borderId="2" xfId="0" applyNumberFormat="1" applyFont="1" applyFill="1" applyBorder="1" applyAlignment="1">
      <alignment horizontal="center" wrapText="1"/>
    </xf>
    <xf numFmtId="0" fontId="9" fillId="0" borderId="3" xfId="0" applyFont="1" applyBorder="1"/>
    <xf numFmtId="0" fontId="9" fillId="0" borderId="6" xfId="0" applyFont="1" applyBorder="1"/>
    <xf numFmtId="49" fontId="10" fillId="2" borderId="7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vertical="center" textRotation="90" wrapText="1"/>
    </xf>
    <xf numFmtId="0" fontId="9" fillId="0" borderId="20" xfId="0" applyFont="1" applyBorder="1"/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10" fillId="4" borderId="47" xfId="0" applyFont="1" applyFill="1" applyBorder="1" applyAlignment="1">
      <alignment horizontal="center"/>
    </xf>
    <xf numFmtId="0" fontId="9" fillId="0" borderId="54" xfId="0" applyFont="1" applyBorder="1"/>
    <xf numFmtId="0" fontId="10" fillId="4" borderId="48" xfId="0" applyFont="1" applyFill="1" applyBorder="1" applyAlignment="1">
      <alignment horizontal="center"/>
    </xf>
    <xf numFmtId="0" fontId="9" fillId="0" borderId="43" xfId="0" applyFont="1" applyBorder="1"/>
    <xf numFmtId="0" fontId="10" fillId="4" borderId="49" xfId="0" applyFont="1" applyFill="1" applyBorder="1" applyAlignment="1">
      <alignment horizontal="center"/>
    </xf>
    <xf numFmtId="0" fontId="9" fillId="0" borderId="55" xfId="0" applyFont="1" applyBorder="1"/>
    <xf numFmtId="164" fontId="12" fillId="2" borderId="48" xfId="0" applyNumberFormat="1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2" fillId="3" borderId="39" xfId="0" applyFont="1" applyFill="1" applyBorder="1" applyAlignment="1">
      <alignment horizontal="center" vertical="top" wrapText="1"/>
    </xf>
    <xf numFmtId="0" fontId="9" fillId="0" borderId="50" xfId="0" applyFont="1" applyBorder="1"/>
    <xf numFmtId="0" fontId="9" fillId="0" borderId="60" xfId="0" applyFont="1" applyBorder="1"/>
    <xf numFmtId="3" fontId="5" fillId="6" borderId="48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vertical="top"/>
    </xf>
    <xf numFmtId="0" fontId="9" fillId="0" borderId="53" xfId="0" applyFont="1" applyBorder="1"/>
    <xf numFmtId="0" fontId="12" fillId="0" borderId="46" xfId="0" applyFont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2" fillId="2" borderId="67" xfId="0" applyFont="1" applyFill="1" applyBorder="1" applyAlignment="1">
      <alignment horizontal="left" vertical="top" wrapText="1"/>
    </xf>
    <xf numFmtId="0" fontId="9" fillId="0" borderId="77" xfId="0" applyFont="1" applyBorder="1"/>
    <xf numFmtId="0" fontId="12" fillId="7" borderId="1" xfId="0" applyFont="1" applyFill="1" applyBorder="1" applyAlignment="1">
      <alignment horizontal="left" textRotation="90" wrapText="1"/>
    </xf>
    <xf numFmtId="0" fontId="1" fillId="6" borderId="1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2" fillId="0" borderId="46" xfId="0" applyFont="1" applyBorder="1" applyAlignment="1">
      <alignment horizontal="left" vertical="top" wrapText="1"/>
    </xf>
    <xf numFmtId="49" fontId="8" fillId="2" borderId="99" xfId="0" applyNumberFormat="1" applyFont="1" applyFill="1" applyBorder="1" applyAlignment="1">
      <alignment horizontal="center" wrapText="1"/>
    </xf>
    <xf numFmtId="0" fontId="9" fillId="0" borderId="100" xfId="0" applyFont="1" applyBorder="1"/>
    <xf numFmtId="0" fontId="9" fillId="0" borderId="101" xfId="0" applyFont="1" applyBorder="1"/>
    <xf numFmtId="0" fontId="9" fillId="0" borderId="102" xfId="0" applyFont="1" applyBorder="1"/>
    <xf numFmtId="49" fontId="10" fillId="2" borderId="5" xfId="0" applyNumberFormat="1" applyFont="1" applyFill="1" applyBorder="1" applyAlignment="1">
      <alignment horizontal="center" vertical="center" textRotation="90" wrapText="1"/>
    </xf>
    <xf numFmtId="0" fontId="9" fillId="0" borderId="103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9" borderId="133" xfId="0" applyFont="1" applyFill="1" applyBorder="1" applyAlignment="1">
      <alignment horizontal="left" textRotation="90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9" fillId="0" borderId="105" xfId="0" applyFont="1" applyBorder="1"/>
    <xf numFmtId="0" fontId="12" fillId="3" borderId="48" xfId="0" applyFont="1" applyFill="1" applyBorder="1" applyAlignment="1">
      <alignment horizontal="center" vertical="top"/>
    </xf>
    <xf numFmtId="0" fontId="11" fillId="2" borderId="133" xfId="0" applyFont="1" applyFill="1" applyBorder="1" applyAlignment="1">
      <alignment horizontal="left" textRotation="90" wrapText="1"/>
    </xf>
    <xf numFmtId="0" fontId="11" fillId="7" borderId="1" xfId="0" applyFont="1" applyFill="1" applyBorder="1" applyAlignment="1">
      <alignment horizontal="left" textRotation="90" wrapText="1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1" fillId="8" borderId="133" xfId="0" applyFont="1" applyFill="1" applyBorder="1" applyAlignment="1">
      <alignment horizontal="left" textRotation="90" wrapText="1"/>
    </xf>
    <xf numFmtId="49" fontId="8" fillId="2" borderId="132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14</xdr:row>
      <xdr:rowOff>152400</xdr:rowOff>
    </xdr:from>
    <xdr:ext cx="2057400" cy="1104900"/>
    <xdr:pic>
      <xdr:nvPicPr>
        <xdr:cNvPr id="2" name="image1.jpg" descr="http://portal.pwsz.raciborz.edu.pl/images/do_pobrania/nowe_logo/logo%20wersja%20ma%C5%82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</sheetPr>
  <dimension ref="A1:I1000"/>
  <sheetViews>
    <sheetView workbookViewId="0"/>
  </sheetViews>
  <sheetFormatPr defaultColWidth="14.3984375" defaultRowHeight="15" customHeight="1" x14ac:dyDescent="0.3"/>
  <cols>
    <col min="1" max="26" width="8.69921875" customWidth="1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spans="1:9" ht="12.75" customHeight="1" x14ac:dyDescent="0.3"/>
    <row r="18" spans="1:9" ht="12.75" customHeight="1" x14ac:dyDescent="0.3"/>
    <row r="19" spans="1:9" ht="12.75" customHeight="1" x14ac:dyDescent="0.3"/>
    <row r="20" spans="1:9" ht="12.75" customHeight="1" x14ac:dyDescent="0.3"/>
    <row r="21" spans="1:9" ht="12.75" customHeight="1" x14ac:dyDescent="0.3"/>
    <row r="22" spans="1:9" ht="12.75" customHeight="1" x14ac:dyDescent="0.3"/>
    <row r="23" spans="1:9" ht="12.75" customHeight="1" x14ac:dyDescent="0.3"/>
    <row r="24" spans="1:9" ht="12.75" customHeight="1" x14ac:dyDescent="0.3"/>
    <row r="25" spans="1:9" ht="12.75" customHeight="1" x14ac:dyDescent="0.3"/>
    <row r="26" spans="1:9" ht="12.75" customHeight="1" x14ac:dyDescent="0.3"/>
    <row r="27" spans="1:9" ht="12.75" customHeight="1" x14ac:dyDescent="0.3"/>
    <row r="28" spans="1:9" ht="12.75" customHeight="1" x14ac:dyDescent="0.3"/>
    <row r="29" spans="1:9" ht="12.75" customHeight="1" x14ac:dyDescent="0.3"/>
    <row r="30" spans="1:9" ht="12.75" customHeight="1" x14ac:dyDescent="0.3"/>
    <row r="31" spans="1:9" ht="12.75" customHeight="1" x14ac:dyDescent="0.3"/>
    <row r="32" spans="1:9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 x14ac:dyDescent="0.45">
      <c r="A34" s="1"/>
      <c r="B34" s="2" t="s">
        <v>0</v>
      </c>
      <c r="C34" s="1"/>
      <c r="D34" s="1"/>
      <c r="E34" s="1"/>
      <c r="F34" s="1"/>
      <c r="G34" s="1"/>
      <c r="H34" s="1"/>
      <c r="I34" s="1"/>
    </row>
    <row r="35" spans="1:9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 x14ac:dyDescent="0.35">
      <c r="A41" s="1"/>
      <c r="B41" s="3" t="s">
        <v>1</v>
      </c>
      <c r="C41" s="1"/>
      <c r="D41" s="1"/>
      <c r="E41" s="1"/>
      <c r="F41" s="1"/>
      <c r="G41" s="1"/>
      <c r="H41" s="1"/>
      <c r="I41" s="1"/>
    </row>
    <row r="42" spans="1:9" ht="12.75" customHeight="1" x14ac:dyDescent="0.35">
      <c r="A42" s="1"/>
      <c r="B42" s="3"/>
      <c r="C42" s="1"/>
      <c r="D42" s="1"/>
      <c r="E42" s="1"/>
      <c r="F42" s="1"/>
      <c r="G42" s="1"/>
      <c r="H42" s="1"/>
      <c r="I42" s="1"/>
    </row>
    <row r="43" spans="1:9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 x14ac:dyDescent="0.35">
      <c r="A45" s="1"/>
      <c r="B45" s="3" t="s">
        <v>2</v>
      </c>
      <c r="C45" s="1"/>
      <c r="D45" s="1"/>
      <c r="E45" s="1"/>
      <c r="F45" s="1"/>
      <c r="G45" s="1"/>
      <c r="H45" s="1"/>
      <c r="I45" s="1"/>
    </row>
    <row r="46" spans="1:9" ht="12.75" customHeight="1" x14ac:dyDescent="0.35">
      <c r="A46" s="1"/>
      <c r="B46" s="3"/>
      <c r="C46" s="1"/>
      <c r="D46" s="1"/>
      <c r="E46" s="1"/>
      <c r="F46" s="1"/>
      <c r="G46" s="1"/>
      <c r="H46" s="1"/>
      <c r="I46" s="1"/>
    </row>
    <row r="47" spans="1:9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 x14ac:dyDescent="0.35">
      <c r="A49" s="1"/>
      <c r="B49" s="3" t="s">
        <v>3</v>
      </c>
      <c r="C49" s="1"/>
      <c r="D49" s="1"/>
      <c r="E49" s="1"/>
      <c r="F49" s="1"/>
      <c r="G49" s="1"/>
      <c r="H49" s="1"/>
      <c r="I49" s="1"/>
    </row>
    <row r="50" spans="1:9" ht="12.75" customHeight="1" x14ac:dyDescent="0.3"/>
    <row r="51" spans="1:9" ht="12.75" customHeight="1" x14ac:dyDescent="0.3"/>
    <row r="52" spans="1:9" ht="12.75" customHeight="1" x14ac:dyDescent="0.3"/>
    <row r="53" spans="1:9" ht="12.75" customHeight="1" x14ac:dyDescent="0.3"/>
    <row r="54" spans="1:9" ht="12.75" customHeight="1" x14ac:dyDescent="0.3"/>
    <row r="55" spans="1:9" ht="12.75" customHeight="1" x14ac:dyDescent="0.3"/>
    <row r="56" spans="1:9" ht="12.75" customHeight="1" x14ac:dyDescent="0.3"/>
    <row r="57" spans="1:9" ht="12.75" customHeight="1" x14ac:dyDescent="0.3"/>
    <row r="58" spans="1:9" ht="12.75" customHeight="1" x14ac:dyDescent="0.3"/>
    <row r="59" spans="1:9" ht="12.75" customHeight="1" x14ac:dyDescent="0.3"/>
    <row r="60" spans="1:9" ht="12.75" customHeight="1" x14ac:dyDescent="0.3"/>
    <row r="61" spans="1:9" ht="12.75" customHeight="1" x14ac:dyDescent="0.3"/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8740157480314965" right="0.78740157480314965" top="0.98425196850393704" bottom="0.98425196850393704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V1000"/>
  <sheetViews>
    <sheetView workbookViewId="0"/>
  </sheetViews>
  <sheetFormatPr defaultColWidth="14.3984375" defaultRowHeight="15" customHeight="1" x14ac:dyDescent="0.3"/>
  <cols>
    <col min="1" max="1" width="15.09765625" customWidth="1"/>
    <col min="2" max="2" width="3.69921875" customWidth="1"/>
    <col min="3" max="3" width="43.69921875" customWidth="1"/>
    <col min="4" max="5" width="9.09765625" customWidth="1"/>
    <col min="6" max="6" width="5.69921875" customWidth="1"/>
    <col min="7" max="7" width="6.296875" customWidth="1"/>
    <col min="8" max="8" width="4.8984375" customWidth="1"/>
    <col min="9" max="9" width="4.09765625" hidden="1" customWidth="1"/>
    <col min="10" max="10" width="4.8984375" hidden="1" customWidth="1"/>
    <col min="11" max="11" width="4.59765625" hidden="1" customWidth="1"/>
    <col min="12" max="12" width="5" hidden="1" customWidth="1"/>
    <col min="13" max="13" width="5.3984375" hidden="1" customWidth="1"/>
    <col min="14" max="14" width="4.8984375" customWidth="1"/>
    <col min="15" max="15" width="4.09765625" hidden="1" customWidth="1"/>
    <col min="16" max="16" width="7.3984375" customWidth="1"/>
    <col min="17" max="17" width="5" customWidth="1"/>
    <col min="18" max="18" width="5.69921875" customWidth="1"/>
    <col min="19" max="19" width="11.09765625" customWidth="1"/>
    <col min="20" max="20" width="4.69921875" customWidth="1"/>
    <col min="21" max="21" width="4.69921875" hidden="1" customWidth="1"/>
    <col min="22" max="25" width="4.69921875" customWidth="1"/>
    <col min="26" max="30" width="4.69921875" hidden="1" customWidth="1"/>
    <col min="31" max="31" width="4.69921875" customWidth="1"/>
    <col min="32" max="32" width="4.69921875" hidden="1" customWidth="1"/>
    <col min="33" max="33" width="4.69921875" customWidth="1"/>
    <col min="34" max="34" width="4.69921875" hidden="1" customWidth="1"/>
    <col min="35" max="38" width="4.69921875" customWidth="1"/>
    <col min="39" max="43" width="4.69921875" hidden="1" customWidth="1"/>
    <col min="44" max="44" width="4.69921875" customWidth="1"/>
    <col min="45" max="45" width="4.69921875" hidden="1" customWidth="1"/>
    <col min="46" max="46" width="5.8984375" customWidth="1"/>
    <col min="47" max="47" width="4.69921875" hidden="1" customWidth="1"/>
    <col min="48" max="51" width="4.69921875" customWidth="1"/>
    <col min="52" max="56" width="4.69921875" hidden="1" customWidth="1"/>
    <col min="57" max="57" width="4.69921875" customWidth="1"/>
    <col min="58" max="58" width="4.69921875" hidden="1" customWidth="1"/>
    <col min="59" max="59" width="4.69921875" customWidth="1"/>
    <col min="60" max="60" width="4.69921875" hidden="1" customWidth="1"/>
    <col min="61" max="64" width="4.69921875" customWidth="1"/>
    <col min="65" max="69" width="4.69921875" hidden="1" customWidth="1"/>
    <col min="70" max="70" width="4.69921875" customWidth="1"/>
    <col min="71" max="71" width="4.69921875" hidden="1" customWidth="1"/>
    <col min="72" max="72" width="4.69921875" customWidth="1"/>
    <col min="73" max="73" width="4.69921875" hidden="1" customWidth="1"/>
    <col min="74" max="74" width="5.59765625" customWidth="1"/>
    <col min="75" max="77" width="4.69921875" customWidth="1"/>
    <col min="78" max="82" width="4.69921875" hidden="1" customWidth="1"/>
    <col min="83" max="83" width="4.59765625" customWidth="1"/>
    <col min="84" max="84" width="1.09765625" hidden="1" customWidth="1"/>
    <col min="85" max="85" width="4.69921875" customWidth="1"/>
    <col min="86" max="86" width="4.69921875" hidden="1" customWidth="1"/>
    <col min="87" max="90" width="4.69921875" customWidth="1"/>
    <col min="91" max="149" width="4.69921875" hidden="1" customWidth="1"/>
    <col min="150" max="150" width="11" customWidth="1"/>
    <col min="151" max="152" width="9.09765625" customWidth="1"/>
  </cols>
  <sheetData>
    <row r="1" spans="1:152" ht="12.75" customHeight="1" x14ac:dyDescent="0.3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pans="1:152" ht="12.75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</row>
    <row r="3" spans="1:152" ht="12.75" customHeight="1" x14ac:dyDescent="0.3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</row>
    <row r="4" spans="1:152" ht="12.75" customHeight="1" x14ac:dyDescent="0.3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</row>
    <row r="5" spans="1:152" ht="12.75" customHeight="1" x14ac:dyDescent="0.3">
      <c r="A5" s="4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</row>
    <row r="6" spans="1:152" ht="12.75" customHeight="1" x14ac:dyDescent="0.3">
      <c r="A6" s="517" t="s">
        <v>8</v>
      </c>
      <c r="B6" s="518" t="s">
        <v>9</v>
      </c>
      <c r="C6" s="519" t="s">
        <v>10</v>
      </c>
      <c r="D6" s="492" t="s">
        <v>11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93"/>
      <c r="P6" s="476" t="s">
        <v>12</v>
      </c>
      <c r="Q6" s="476" t="s">
        <v>13</v>
      </c>
      <c r="R6" s="476" t="s">
        <v>14</v>
      </c>
      <c r="S6" s="483" t="s">
        <v>15</v>
      </c>
      <c r="T6" s="486" t="s">
        <v>16</v>
      </c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8"/>
      <c r="AT6" s="486" t="s">
        <v>17</v>
      </c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8"/>
      <c r="BT6" s="486" t="s">
        <v>18</v>
      </c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8"/>
      <c r="CT6" s="489" t="s">
        <v>19</v>
      </c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2"/>
      <c r="DT6" s="470" t="s">
        <v>20</v>
      </c>
      <c r="DU6" s="471"/>
      <c r="DV6" s="471"/>
      <c r="DW6" s="471"/>
      <c r="DX6" s="471"/>
      <c r="DY6" s="471"/>
      <c r="DZ6" s="471"/>
      <c r="EA6" s="471"/>
      <c r="EB6" s="471"/>
      <c r="EC6" s="471"/>
      <c r="ED6" s="471"/>
      <c r="EE6" s="471"/>
      <c r="EF6" s="471"/>
      <c r="EG6" s="471"/>
      <c r="EH6" s="471"/>
      <c r="EI6" s="471"/>
      <c r="EJ6" s="471"/>
      <c r="EK6" s="471"/>
      <c r="EL6" s="471"/>
      <c r="EM6" s="471"/>
      <c r="EN6" s="471"/>
      <c r="EO6" s="471"/>
      <c r="EP6" s="471"/>
      <c r="EQ6" s="471"/>
      <c r="ER6" s="471"/>
      <c r="ES6" s="472"/>
      <c r="ET6" s="5"/>
      <c r="EU6" s="5"/>
      <c r="EV6" s="5"/>
    </row>
    <row r="7" spans="1:152" ht="12.75" customHeight="1" x14ac:dyDescent="0.3">
      <c r="A7" s="481"/>
      <c r="B7" s="481"/>
      <c r="C7" s="481"/>
      <c r="D7" s="473" t="s">
        <v>21</v>
      </c>
      <c r="E7" s="473" t="s">
        <v>22</v>
      </c>
      <c r="F7" s="475" t="s">
        <v>23</v>
      </c>
      <c r="G7" s="476" t="s">
        <v>24</v>
      </c>
      <c r="H7" s="475" t="s">
        <v>25</v>
      </c>
      <c r="I7" s="477" t="s">
        <v>26</v>
      </c>
      <c r="J7" s="479" t="s">
        <v>27</v>
      </c>
      <c r="K7" s="479" t="s">
        <v>28</v>
      </c>
      <c r="L7" s="479" t="s">
        <v>29</v>
      </c>
      <c r="M7" s="479" t="s">
        <v>30</v>
      </c>
      <c r="N7" s="479" t="s">
        <v>31</v>
      </c>
      <c r="O7" s="490" t="s">
        <v>32</v>
      </c>
      <c r="P7" s="481"/>
      <c r="Q7" s="481"/>
      <c r="R7" s="481"/>
      <c r="S7" s="484"/>
      <c r="T7" s="486" t="s">
        <v>33</v>
      </c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8"/>
      <c r="AG7" s="486" t="s">
        <v>34</v>
      </c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8"/>
      <c r="AT7" s="486" t="s">
        <v>35</v>
      </c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8"/>
      <c r="BG7" s="486" t="s">
        <v>36</v>
      </c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8"/>
      <c r="BT7" s="486" t="s">
        <v>37</v>
      </c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8"/>
      <c r="CG7" s="486" t="s">
        <v>38</v>
      </c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8"/>
      <c r="CT7" s="489" t="s">
        <v>39</v>
      </c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2"/>
      <c r="DG7" s="470" t="s">
        <v>40</v>
      </c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2"/>
      <c r="DT7" s="470" t="s">
        <v>41</v>
      </c>
      <c r="DU7" s="471"/>
      <c r="DV7" s="471"/>
      <c r="DW7" s="471"/>
      <c r="DX7" s="471"/>
      <c r="DY7" s="471"/>
      <c r="DZ7" s="471"/>
      <c r="EA7" s="471"/>
      <c r="EB7" s="471"/>
      <c r="EC7" s="471"/>
      <c r="ED7" s="471"/>
      <c r="EE7" s="471"/>
      <c r="EF7" s="472"/>
      <c r="EG7" s="470" t="s">
        <v>42</v>
      </c>
      <c r="EH7" s="471"/>
      <c r="EI7" s="471"/>
      <c r="EJ7" s="471"/>
      <c r="EK7" s="471"/>
      <c r="EL7" s="471"/>
      <c r="EM7" s="471"/>
      <c r="EN7" s="471"/>
      <c r="EO7" s="471"/>
      <c r="EP7" s="471"/>
      <c r="EQ7" s="471"/>
      <c r="ER7" s="471"/>
      <c r="ES7" s="472"/>
      <c r="ET7" s="5"/>
      <c r="EU7" s="5"/>
      <c r="EV7" s="5"/>
    </row>
    <row r="8" spans="1:152" ht="78.75" customHeight="1" x14ac:dyDescent="0.3">
      <c r="A8" s="482"/>
      <c r="B8" s="474"/>
      <c r="C8" s="474"/>
      <c r="D8" s="474"/>
      <c r="E8" s="474"/>
      <c r="F8" s="474"/>
      <c r="G8" s="474"/>
      <c r="H8" s="474"/>
      <c r="I8" s="478"/>
      <c r="J8" s="480"/>
      <c r="K8" s="480"/>
      <c r="L8" s="480"/>
      <c r="M8" s="480"/>
      <c r="N8" s="480"/>
      <c r="O8" s="491"/>
      <c r="P8" s="482"/>
      <c r="Q8" s="482"/>
      <c r="R8" s="474"/>
      <c r="S8" s="485"/>
      <c r="T8" s="8" t="s">
        <v>43</v>
      </c>
      <c r="U8" s="9" t="s">
        <v>44</v>
      </c>
      <c r="V8" s="9" t="s">
        <v>45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46</v>
      </c>
      <c r="AC8" s="10" t="s">
        <v>47</v>
      </c>
      <c r="AD8" s="10" t="s">
        <v>30</v>
      </c>
      <c r="AE8" s="11" t="s">
        <v>31</v>
      </c>
      <c r="AF8" s="12" t="s">
        <v>32</v>
      </c>
      <c r="AG8" s="8" t="s">
        <v>43</v>
      </c>
      <c r="AH8" s="9" t="s">
        <v>44</v>
      </c>
      <c r="AI8" s="9" t="s">
        <v>45</v>
      </c>
      <c r="AJ8" s="10" t="s">
        <v>23</v>
      </c>
      <c r="AK8" s="10" t="s">
        <v>24</v>
      </c>
      <c r="AL8" s="10" t="s">
        <v>25</v>
      </c>
      <c r="AM8" s="10" t="s">
        <v>26</v>
      </c>
      <c r="AN8" s="10" t="s">
        <v>27</v>
      </c>
      <c r="AO8" s="10" t="s">
        <v>46</v>
      </c>
      <c r="AP8" s="10" t="s">
        <v>47</v>
      </c>
      <c r="AQ8" s="10" t="s">
        <v>30</v>
      </c>
      <c r="AR8" s="11" t="s">
        <v>31</v>
      </c>
      <c r="AS8" s="13" t="s">
        <v>32</v>
      </c>
      <c r="AT8" s="8" t="s">
        <v>43</v>
      </c>
      <c r="AU8" s="9" t="s">
        <v>44</v>
      </c>
      <c r="AV8" s="9" t="s">
        <v>45</v>
      </c>
      <c r="AW8" s="10" t="s">
        <v>23</v>
      </c>
      <c r="AX8" s="10" t="s">
        <v>24</v>
      </c>
      <c r="AY8" s="10" t="s">
        <v>25</v>
      </c>
      <c r="AZ8" s="10" t="s">
        <v>26</v>
      </c>
      <c r="BA8" s="10" t="s">
        <v>27</v>
      </c>
      <c r="BB8" s="10" t="s">
        <v>46</v>
      </c>
      <c r="BC8" s="10" t="s">
        <v>47</v>
      </c>
      <c r="BD8" s="10" t="s">
        <v>30</v>
      </c>
      <c r="BE8" s="11" t="s">
        <v>31</v>
      </c>
      <c r="BF8" s="14" t="s">
        <v>32</v>
      </c>
      <c r="BG8" s="8" t="s">
        <v>43</v>
      </c>
      <c r="BH8" s="9" t="s">
        <v>44</v>
      </c>
      <c r="BI8" s="9" t="s">
        <v>45</v>
      </c>
      <c r="BJ8" s="10" t="s">
        <v>23</v>
      </c>
      <c r="BK8" s="10" t="s">
        <v>24</v>
      </c>
      <c r="BL8" s="10" t="s">
        <v>25</v>
      </c>
      <c r="BM8" s="10" t="s">
        <v>26</v>
      </c>
      <c r="BN8" s="10" t="s">
        <v>27</v>
      </c>
      <c r="BO8" s="10" t="s">
        <v>46</v>
      </c>
      <c r="BP8" s="10" t="s">
        <v>47</v>
      </c>
      <c r="BQ8" s="10" t="s">
        <v>30</v>
      </c>
      <c r="BR8" s="11" t="s">
        <v>31</v>
      </c>
      <c r="BS8" s="14" t="s">
        <v>32</v>
      </c>
      <c r="BT8" s="8" t="s">
        <v>43</v>
      </c>
      <c r="BU8" s="9" t="s">
        <v>44</v>
      </c>
      <c r="BV8" s="9" t="s">
        <v>45</v>
      </c>
      <c r="BW8" s="10" t="s">
        <v>23</v>
      </c>
      <c r="BX8" s="10" t="s">
        <v>24</v>
      </c>
      <c r="BY8" s="10" t="s">
        <v>25</v>
      </c>
      <c r="BZ8" s="10" t="s">
        <v>26</v>
      </c>
      <c r="CA8" s="10" t="s">
        <v>27</v>
      </c>
      <c r="CB8" s="10" t="s">
        <v>46</v>
      </c>
      <c r="CC8" s="10" t="s">
        <v>47</v>
      </c>
      <c r="CD8" s="10" t="s">
        <v>30</v>
      </c>
      <c r="CE8" s="11" t="s">
        <v>31</v>
      </c>
      <c r="CF8" s="15" t="s">
        <v>32</v>
      </c>
      <c r="CG8" s="8" t="s">
        <v>43</v>
      </c>
      <c r="CH8" s="9" t="s">
        <v>44</v>
      </c>
      <c r="CI8" s="9" t="s">
        <v>45</v>
      </c>
      <c r="CJ8" s="10" t="s">
        <v>23</v>
      </c>
      <c r="CK8" s="10" t="s">
        <v>24</v>
      </c>
      <c r="CL8" s="11" t="s">
        <v>25</v>
      </c>
      <c r="CM8" s="16" t="s">
        <v>26</v>
      </c>
      <c r="CN8" s="10" t="s">
        <v>27</v>
      </c>
      <c r="CO8" s="10" t="s">
        <v>46</v>
      </c>
      <c r="CP8" s="10" t="s">
        <v>47</v>
      </c>
      <c r="CQ8" s="10" t="s">
        <v>30</v>
      </c>
      <c r="CR8" s="11" t="s">
        <v>31</v>
      </c>
      <c r="CS8" s="17" t="s">
        <v>32</v>
      </c>
      <c r="CT8" s="18" t="s">
        <v>43</v>
      </c>
      <c r="CU8" s="19" t="s">
        <v>44</v>
      </c>
      <c r="CV8" s="19" t="s">
        <v>45</v>
      </c>
      <c r="CW8" s="20" t="s">
        <v>23</v>
      </c>
      <c r="CX8" s="20" t="s">
        <v>24</v>
      </c>
      <c r="CY8" s="20" t="s">
        <v>25</v>
      </c>
      <c r="CZ8" s="20" t="s">
        <v>26</v>
      </c>
      <c r="DA8" s="20" t="s">
        <v>27</v>
      </c>
      <c r="DB8" s="20" t="s">
        <v>46</v>
      </c>
      <c r="DC8" s="20" t="s">
        <v>47</v>
      </c>
      <c r="DD8" s="20" t="s">
        <v>30</v>
      </c>
      <c r="DE8" s="20" t="s">
        <v>31</v>
      </c>
      <c r="DF8" s="20" t="s">
        <v>32</v>
      </c>
      <c r="DG8" s="18" t="s">
        <v>43</v>
      </c>
      <c r="DH8" s="19" t="s">
        <v>44</v>
      </c>
      <c r="DI8" s="19" t="s">
        <v>45</v>
      </c>
      <c r="DJ8" s="20" t="s">
        <v>23</v>
      </c>
      <c r="DK8" s="20" t="s">
        <v>24</v>
      </c>
      <c r="DL8" s="20" t="s">
        <v>25</v>
      </c>
      <c r="DM8" s="20" t="s">
        <v>26</v>
      </c>
      <c r="DN8" s="20" t="s">
        <v>27</v>
      </c>
      <c r="DO8" s="20" t="s">
        <v>46</v>
      </c>
      <c r="DP8" s="20" t="s">
        <v>47</v>
      </c>
      <c r="DQ8" s="20" t="s">
        <v>30</v>
      </c>
      <c r="DR8" s="20" t="s">
        <v>31</v>
      </c>
      <c r="DS8" s="20" t="s">
        <v>32</v>
      </c>
      <c r="DT8" s="21" t="s">
        <v>43</v>
      </c>
      <c r="DU8" s="22" t="s">
        <v>44</v>
      </c>
      <c r="DV8" s="22" t="s">
        <v>45</v>
      </c>
      <c r="DW8" s="23" t="s">
        <v>23</v>
      </c>
      <c r="DX8" s="23" t="s">
        <v>24</v>
      </c>
      <c r="DY8" s="23" t="s">
        <v>25</v>
      </c>
      <c r="DZ8" s="23" t="s">
        <v>26</v>
      </c>
      <c r="EA8" s="23" t="s">
        <v>27</v>
      </c>
      <c r="EB8" s="23" t="s">
        <v>46</v>
      </c>
      <c r="EC8" s="23" t="s">
        <v>47</v>
      </c>
      <c r="ED8" s="23" t="s">
        <v>30</v>
      </c>
      <c r="EE8" s="23" t="s">
        <v>31</v>
      </c>
      <c r="EF8" s="23" t="s">
        <v>32</v>
      </c>
      <c r="EG8" s="21" t="s">
        <v>43</v>
      </c>
      <c r="EH8" s="22" t="s">
        <v>44</v>
      </c>
      <c r="EI8" s="22" t="s">
        <v>45</v>
      </c>
      <c r="EJ8" s="23" t="s">
        <v>23</v>
      </c>
      <c r="EK8" s="23" t="s">
        <v>24</v>
      </c>
      <c r="EL8" s="23" t="s">
        <v>25</v>
      </c>
      <c r="EM8" s="23" t="s">
        <v>26</v>
      </c>
      <c r="EN8" s="20" t="s">
        <v>27</v>
      </c>
      <c r="EO8" s="20" t="s">
        <v>46</v>
      </c>
      <c r="EP8" s="20" t="s">
        <v>47</v>
      </c>
      <c r="EQ8" s="20" t="s">
        <v>30</v>
      </c>
      <c r="ER8" s="20" t="s">
        <v>31</v>
      </c>
      <c r="ES8" s="20" t="s">
        <v>32</v>
      </c>
      <c r="ET8" s="5"/>
      <c r="EU8" s="5"/>
      <c r="EV8" s="5"/>
    </row>
    <row r="9" spans="1:152" ht="12.75" customHeight="1" x14ac:dyDescent="0.35">
      <c r="A9" s="512" t="s">
        <v>48</v>
      </c>
      <c r="B9" s="513" t="s">
        <v>49</v>
      </c>
      <c r="C9" s="24" t="s">
        <v>50</v>
      </c>
      <c r="D9" s="25">
        <f>SUM(W9,X9,Y9,AJ9,AK9,AL9,AW9,AX9,AY9,BJ9,BK9,BL9,BW9,BX9,BY9,CJ9,CK9,CL9)</f>
        <v>300</v>
      </c>
      <c r="E9" s="26">
        <f>SUM(V9,AV9,BV9,CI9,BI9,AI9)</f>
        <v>150</v>
      </c>
      <c r="F9" s="27">
        <f t="shared" ref="F9:H9" si="0">SUM(W9,AJ9,AW9,BJ9,BW9,CJ9)</f>
        <v>0</v>
      </c>
      <c r="G9" s="27">
        <f t="shared" si="0"/>
        <v>300</v>
      </c>
      <c r="H9" s="28">
        <f t="shared" si="0"/>
        <v>0</v>
      </c>
      <c r="I9" s="28"/>
      <c r="J9" s="28"/>
      <c r="K9" s="28"/>
      <c r="L9" s="28"/>
      <c r="M9" s="28"/>
      <c r="N9" s="28">
        <f>SUM(AE9,AR9,BE9,BR9,CE9,CR9)</f>
        <v>0</v>
      </c>
      <c r="O9" s="28"/>
      <c r="P9" s="29">
        <f t="shared" ref="P9:P10" si="1">ROUND(D9/((D9+E9)/R9),1)</f>
        <v>12</v>
      </c>
      <c r="Q9" s="29">
        <f t="shared" ref="Q9:Q10" si="2">R9-P9</f>
        <v>6</v>
      </c>
      <c r="R9" s="30">
        <v>18</v>
      </c>
      <c r="S9" s="505" t="s">
        <v>51</v>
      </c>
      <c r="T9" s="31">
        <v>5</v>
      </c>
      <c r="U9" s="32"/>
      <c r="V9" s="32">
        <v>35</v>
      </c>
      <c r="W9" s="33"/>
      <c r="X9" s="32">
        <v>90</v>
      </c>
      <c r="Y9" s="33"/>
      <c r="Z9" s="33"/>
      <c r="AA9" s="33"/>
      <c r="AB9" s="33"/>
      <c r="AC9" s="33"/>
      <c r="AD9" s="33"/>
      <c r="AE9" s="34"/>
      <c r="AF9" s="35"/>
      <c r="AG9" s="36">
        <v>5</v>
      </c>
      <c r="AH9" s="36">
        <f>SUM(AH12,AH13,AH14,AH15,AH16)</f>
        <v>0</v>
      </c>
      <c r="AI9" s="36">
        <v>35</v>
      </c>
      <c r="AJ9" s="33"/>
      <c r="AK9" s="36">
        <v>90</v>
      </c>
      <c r="AL9" s="33"/>
      <c r="AM9" s="33"/>
      <c r="AN9" s="33"/>
      <c r="AO9" s="33"/>
      <c r="AP9" s="33"/>
      <c r="AQ9" s="33"/>
      <c r="AR9" s="34"/>
      <c r="AS9" s="37"/>
      <c r="AT9" s="38">
        <v>4</v>
      </c>
      <c r="AU9" s="39"/>
      <c r="AV9" s="39">
        <v>40</v>
      </c>
      <c r="AW9" s="40"/>
      <c r="AX9" s="39">
        <v>60</v>
      </c>
      <c r="AY9" s="40"/>
      <c r="AZ9" s="40"/>
      <c r="BA9" s="40"/>
      <c r="BB9" s="40"/>
      <c r="BC9" s="40"/>
      <c r="BD9" s="40"/>
      <c r="BE9" s="41"/>
      <c r="BF9" s="42"/>
      <c r="BG9" s="38">
        <v>4</v>
      </c>
      <c r="BH9" s="39"/>
      <c r="BI9" s="39">
        <v>40</v>
      </c>
      <c r="BJ9" s="40"/>
      <c r="BK9" s="39">
        <v>60</v>
      </c>
      <c r="BL9" s="40"/>
      <c r="BM9" s="40"/>
      <c r="BN9" s="40"/>
      <c r="BO9" s="40"/>
      <c r="BP9" s="40"/>
      <c r="BQ9" s="40"/>
      <c r="BR9" s="41"/>
      <c r="BS9" s="42"/>
      <c r="BT9" s="43"/>
      <c r="BU9" s="44"/>
      <c r="BV9" s="44"/>
      <c r="BW9" s="40"/>
      <c r="BX9" s="44"/>
      <c r="BY9" s="40"/>
      <c r="BZ9" s="40"/>
      <c r="CA9" s="40"/>
      <c r="CB9" s="40"/>
      <c r="CC9" s="40"/>
      <c r="CD9" s="40"/>
      <c r="CE9" s="41"/>
      <c r="CF9" s="42"/>
      <c r="CG9" s="45"/>
      <c r="CH9" s="40"/>
      <c r="CI9" s="40"/>
      <c r="CJ9" s="40"/>
      <c r="CK9" s="40"/>
      <c r="CL9" s="41"/>
      <c r="CM9" s="46"/>
      <c r="CN9" s="40"/>
      <c r="CO9" s="40"/>
      <c r="CP9" s="40"/>
      <c r="CQ9" s="40"/>
      <c r="CR9" s="41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9"/>
      <c r="DU9" s="49"/>
      <c r="DV9" s="49"/>
      <c r="DW9" s="49"/>
      <c r="DX9" s="49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5"/>
      <c r="EU9" s="5"/>
      <c r="EV9" s="5"/>
    </row>
    <row r="10" spans="1:152" ht="12.75" customHeight="1" x14ac:dyDescent="0.35">
      <c r="A10" s="481"/>
      <c r="B10" s="481"/>
      <c r="C10" s="515" t="s">
        <v>52</v>
      </c>
      <c r="D10" s="516">
        <f>SUM(W11,X10,Y11,AJ11,AK11,AL11,AW11,AX11,AY11,BJ11,BK11,BL11,BW11,BX11,BY11,CJ11,CK11,CL11)</f>
        <v>30</v>
      </c>
      <c r="E10" s="509">
        <f>SUM(V10,AV11,BV11,CI11,BI11,AI11)</f>
        <v>15</v>
      </c>
      <c r="F10" s="510">
        <f>SUM(W11,AJ11,AW11,BJ11,BW11,CJ11)</f>
        <v>0</v>
      </c>
      <c r="G10" s="510">
        <f>SUM(X10,AK11,AX11,BK11,BX11,CK11)</f>
        <v>30</v>
      </c>
      <c r="H10" s="511">
        <f>SUM(Y11,AL11,AY11,BL11,BY11,CL11)</f>
        <v>0</v>
      </c>
      <c r="I10" s="51"/>
      <c r="J10" s="51"/>
      <c r="K10" s="51"/>
      <c r="L10" s="51"/>
      <c r="M10" s="51"/>
      <c r="N10" s="511">
        <f>SUM(AE11,AR11,BE11,BR11,CE11,CR11)</f>
        <v>0</v>
      </c>
      <c r="O10" s="51"/>
      <c r="P10" s="500">
        <f t="shared" si="1"/>
        <v>1.3</v>
      </c>
      <c r="Q10" s="500">
        <f t="shared" si="2"/>
        <v>0.7</v>
      </c>
      <c r="R10" s="501">
        <f>SUM(T10,AG11,AT11,BG11,BT11,CG11)</f>
        <v>2</v>
      </c>
      <c r="S10" s="506"/>
      <c r="T10" s="502">
        <v>2</v>
      </c>
      <c r="U10" s="52"/>
      <c r="V10" s="503">
        <v>15</v>
      </c>
      <c r="W10" s="496"/>
      <c r="X10" s="504">
        <v>30</v>
      </c>
      <c r="Y10" s="496"/>
      <c r="Z10" s="54"/>
      <c r="AA10" s="54"/>
      <c r="AB10" s="54"/>
      <c r="AC10" s="54"/>
      <c r="AD10" s="54"/>
      <c r="AE10" s="498"/>
      <c r="AF10" s="55"/>
      <c r="AG10" s="494"/>
      <c r="AH10" s="54"/>
      <c r="AI10" s="496"/>
      <c r="AJ10" s="496"/>
      <c r="AK10" s="496"/>
      <c r="AL10" s="496"/>
      <c r="AM10" s="54"/>
      <c r="AN10" s="54"/>
      <c r="AO10" s="54"/>
      <c r="AP10" s="54"/>
      <c r="AQ10" s="54"/>
      <c r="AR10" s="498"/>
      <c r="AS10" s="56"/>
      <c r="AT10" s="494"/>
      <c r="AU10" s="54"/>
      <c r="AV10" s="496"/>
      <c r="AW10" s="496"/>
      <c r="AX10" s="496"/>
      <c r="AY10" s="496"/>
      <c r="AZ10" s="54"/>
      <c r="BA10" s="54"/>
      <c r="BB10" s="54"/>
      <c r="BC10" s="54"/>
      <c r="BD10" s="54"/>
      <c r="BE10" s="498"/>
      <c r="BF10" s="55"/>
      <c r="BG10" s="494"/>
      <c r="BH10" s="54"/>
      <c r="BI10" s="496"/>
      <c r="BJ10" s="496"/>
      <c r="BK10" s="496"/>
      <c r="BL10" s="496"/>
      <c r="BM10" s="54"/>
      <c r="BN10" s="54"/>
      <c r="BO10" s="54"/>
      <c r="BP10" s="54"/>
      <c r="BQ10" s="54"/>
      <c r="BR10" s="498"/>
      <c r="BS10" s="55"/>
      <c r="BT10" s="494"/>
      <c r="BU10" s="54"/>
      <c r="BV10" s="496"/>
      <c r="BW10" s="496"/>
      <c r="BX10" s="496"/>
      <c r="BY10" s="496"/>
      <c r="BZ10" s="54"/>
      <c r="CA10" s="54"/>
      <c r="CB10" s="54"/>
      <c r="CC10" s="54"/>
      <c r="CD10" s="54"/>
      <c r="CE10" s="498"/>
      <c r="CF10" s="55"/>
      <c r="CG10" s="494"/>
      <c r="CH10" s="54"/>
      <c r="CI10" s="496"/>
      <c r="CJ10" s="496"/>
      <c r="CK10" s="496"/>
      <c r="CL10" s="498"/>
      <c r="CM10" s="57"/>
      <c r="CN10" s="54"/>
      <c r="CO10" s="54"/>
      <c r="CP10" s="54"/>
      <c r="CQ10" s="54"/>
      <c r="CR10" s="58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9"/>
      <c r="DU10" s="49"/>
      <c r="DV10" s="49"/>
      <c r="DW10" s="49"/>
      <c r="DX10" s="49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5"/>
      <c r="EU10" s="5"/>
      <c r="EV10" s="5"/>
    </row>
    <row r="11" spans="1:152" ht="12.75" hidden="1" customHeight="1" x14ac:dyDescent="0.35">
      <c r="A11" s="481"/>
      <c r="B11" s="481"/>
      <c r="C11" s="514"/>
      <c r="D11" s="514"/>
      <c r="E11" s="495"/>
      <c r="F11" s="497"/>
      <c r="G11" s="497"/>
      <c r="H11" s="497"/>
      <c r="I11" s="51"/>
      <c r="J11" s="51"/>
      <c r="K11" s="51"/>
      <c r="L11" s="51"/>
      <c r="M11" s="51"/>
      <c r="N11" s="497"/>
      <c r="O11" s="51"/>
      <c r="P11" s="497"/>
      <c r="Q11" s="497"/>
      <c r="R11" s="499"/>
      <c r="S11" s="506"/>
      <c r="T11" s="495"/>
      <c r="U11" s="59"/>
      <c r="V11" s="497"/>
      <c r="W11" s="497"/>
      <c r="X11" s="497"/>
      <c r="Y11" s="497"/>
      <c r="Z11" s="54"/>
      <c r="AA11" s="54"/>
      <c r="AB11" s="54"/>
      <c r="AC11" s="54"/>
      <c r="AD11" s="54"/>
      <c r="AE11" s="499"/>
      <c r="AF11" s="55"/>
      <c r="AG11" s="495"/>
      <c r="AH11" s="60"/>
      <c r="AI11" s="497"/>
      <c r="AJ11" s="497"/>
      <c r="AK11" s="497"/>
      <c r="AL11" s="497"/>
      <c r="AM11" s="54"/>
      <c r="AN11" s="54"/>
      <c r="AO11" s="54"/>
      <c r="AP11" s="54"/>
      <c r="AQ11" s="54"/>
      <c r="AR11" s="499"/>
      <c r="AS11" s="56"/>
      <c r="AT11" s="495"/>
      <c r="AU11" s="54"/>
      <c r="AV11" s="497"/>
      <c r="AW11" s="497"/>
      <c r="AX11" s="497"/>
      <c r="AY11" s="497"/>
      <c r="AZ11" s="54"/>
      <c r="BA11" s="54"/>
      <c r="BB11" s="54"/>
      <c r="BC11" s="54"/>
      <c r="BD11" s="54"/>
      <c r="BE11" s="499"/>
      <c r="BF11" s="55"/>
      <c r="BG11" s="495"/>
      <c r="BH11" s="54"/>
      <c r="BI11" s="497"/>
      <c r="BJ11" s="497"/>
      <c r="BK11" s="497"/>
      <c r="BL11" s="497"/>
      <c r="BM11" s="54"/>
      <c r="BN11" s="54"/>
      <c r="BO11" s="54"/>
      <c r="BP11" s="54"/>
      <c r="BQ11" s="54"/>
      <c r="BR11" s="499"/>
      <c r="BS11" s="55"/>
      <c r="BT11" s="495"/>
      <c r="BU11" s="54"/>
      <c r="BV11" s="497"/>
      <c r="BW11" s="497"/>
      <c r="BX11" s="497"/>
      <c r="BY11" s="497"/>
      <c r="BZ11" s="54"/>
      <c r="CA11" s="54"/>
      <c r="CB11" s="54"/>
      <c r="CC11" s="54"/>
      <c r="CD11" s="54"/>
      <c r="CE11" s="499"/>
      <c r="CF11" s="55"/>
      <c r="CG11" s="495"/>
      <c r="CH11" s="54"/>
      <c r="CI11" s="497"/>
      <c r="CJ11" s="497"/>
      <c r="CK11" s="497"/>
      <c r="CL11" s="499"/>
      <c r="CM11" s="57"/>
      <c r="CN11" s="54"/>
      <c r="CO11" s="54"/>
      <c r="CP11" s="54"/>
      <c r="CQ11" s="54"/>
      <c r="CR11" s="58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9"/>
      <c r="DU11" s="49"/>
      <c r="DV11" s="49"/>
      <c r="DW11" s="49"/>
      <c r="DX11" s="49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5"/>
      <c r="EU11" s="5"/>
      <c r="EV11" s="5"/>
    </row>
    <row r="12" spans="1:152" ht="12.75" customHeight="1" x14ac:dyDescent="0.35">
      <c r="A12" s="481"/>
      <c r="B12" s="481"/>
      <c r="C12" s="61" t="s">
        <v>53</v>
      </c>
      <c r="D12" s="62">
        <f t="shared" ref="D12:D16" si="3">SUM(W12,X12,Y12,AJ12,AK12,AL12,AW12,AX12,AY12,BJ12,BK12,BL12,BW12,BX12,BY12,CJ12,CK12,CL12)</f>
        <v>120</v>
      </c>
      <c r="E12" s="63">
        <f t="shared" ref="E12:E16" si="4">SUM(V12,AV12,BV12,CI12,BI12,AI12)</f>
        <v>60</v>
      </c>
      <c r="F12" s="64">
        <f t="shared" ref="F12:H12" si="5">SUM(W12,AJ12,AW12,BJ12,BW12,CJ12)</f>
        <v>0</v>
      </c>
      <c r="G12" s="64">
        <f t="shared" si="5"/>
        <v>120</v>
      </c>
      <c r="H12" s="51">
        <f t="shared" si="5"/>
        <v>0</v>
      </c>
      <c r="I12" s="51"/>
      <c r="J12" s="51"/>
      <c r="K12" s="51"/>
      <c r="L12" s="51"/>
      <c r="M12" s="51"/>
      <c r="N12" s="51">
        <f t="shared" ref="N12:N16" si="6">SUM(AE12,AR12,BE12,BR12,CE12,CR12)</f>
        <v>0</v>
      </c>
      <c r="O12" s="51"/>
      <c r="P12" s="65">
        <f t="shared" ref="P12:P16" si="7">ROUND(D12/((D12+E12)/R12),1)</f>
        <v>4.7</v>
      </c>
      <c r="Q12" s="65">
        <f t="shared" ref="Q12:Q16" si="8">R12-P12</f>
        <v>2.2999999999999998</v>
      </c>
      <c r="R12" s="66">
        <f t="shared" ref="R12:R16" si="9">SUM(T12,AG12,AT12,BG12,BT12,CG12)</f>
        <v>7</v>
      </c>
      <c r="S12" s="506"/>
      <c r="T12" s="67">
        <v>1</v>
      </c>
      <c r="U12" s="59"/>
      <c r="V12" s="59">
        <v>5</v>
      </c>
      <c r="W12" s="54"/>
      <c r="X12" s="60">
        <v>30</v>
      </c>
      <c r="Y12" s="54"/>
      <c r="Z12" s="54"/>
      <c r="AA12" s="54"/>
      <c r="AB12" s="54"/>
      <c r="AC12" s="54"/>
      <c r="AD12" s="54"/>
      <c r="AE12" s="58"/>
      <c r="AF12" s="55"/>
      <c r="AG12" s="68">
        <v>2</v>
      </c>
      <c r="AH12" s="59"/>
      <c r="AI12" s="59">
        <v>15</v>
      </c>
      <c r="AJ12" s="54"/>
      <c r="AK12" s="60">
        <v>30</v>
      </c>
      <c r="AL12" s="54"/>
      <c r="AM12" s="54"/>
      <c r="AN12" s="54"/>
      <c r="AO12" s="54"/>
      <c r="AP12" s="54"/>
      <c r="AQ12" s="54"/>
      <c r="AR12" s="58"/>
      <c r="AS12" s="56"/>
      <c r="AT12" s="69">
        <v>2</v>
      </c>
      <c r="AU12" s="60"/>
      <c r="AV12" s="60">
        <v>20</v>
      </c>
      <c r="AW12" s="54"/>
      <c r="AX12" s="60">
        <v>30</v>
      </c>
      <c r="AY12" s="54"/>
      <c r="AZ12" s="54"/>
      <c r="BA12" s="54"/>
      <c r="BB12" s="54"/>
      <c r="BC12" s="54"/>
      <c r="BD12" s="54"/>
      <c r="BE12" s="58"/>
      <c r="BF12" s="55"/>
      <c r="BG12" s="70">
        <v>2</v>
      </c>
      <c r="BH12" s="54"/>
      <c r="BI12" s="54">
        <v>20</v>
      </c>
      <c r="BJ12" s="54"/>
      <c r="BK12" s="54">
        <v>30</v>
      </c>
      <c r="BL12" s="54"/>
      <c r="BM12" s="54"/>
      <c r="BN12" s="54"/>
      <c r="BO12" s="54"/>
      <c r="BP12" s="54"/>
      <c r="BQ12" s="54"/>
      <c r="BR12" s="58"/>
      <c r="BS12" s="55"/>
      <c r="BT12" s="70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8"/>
      <c r="CF12" s="55"/>
      <c r="CG12" s="70"/>
      <c r="CH12" s="54"/>
      <c r="CI12" s="54"/>
      <c r="CJ12" s="54"/>
      <c r="CK12" s="54"/>
      <c r="CL12" s="58"/>
      <c r="CM12" s="57"/>
      <c r="CN12" s="54"/>
      <c r="CO12" s="54"/>
      <c r="CP12" s="54"/>
      <c r="CQ12" s="54"/>
      <c r="CR12" s="58"/>
      <c r="CS12" s="47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9"/>
      <c r="DU12" s="49"/>
      <c r="DV12" s="49"/>
      <c r="DW12" s="49"/>
      <c r="DX12" s="49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5"/>
      <c r="EU12" s="5"/>
      <c r="EV12" s="5"/>
    </row>
    <row r="13" spans="1:152" ht="12.75" customHeight="1" x14ac:dyDescent="0.35">
      <c r="A13" s="481"/>
      <c r="B13" s="481"/>
      <c r="C13" s="61" t="s">
        <v>54</v>
      </c>
      <c r="D13" s="62">
        <f t="shared" si="3"/>
        <v>60</v>
      </c>
      <c r="E13" s="63">
        <f t="shared" si="4"/>
        <v>30</v>
      </c>
      <c r="F13" s="64">
        <f t="shared" ref="F13:H13" si="10">SUM(W13,AJ13,AW13,BJ13,BW13,CJ13)</f>
        <v>0</v>
      </c>
      <c r="G13" s="64">
        <f t="shared" si="10"/>
        <v>60</v>
      </c>
      <c r="H13" s="51">
        <f t="shared" si="10"/>
        <v>0</v>
      </c>
      <c r="I13" s="51"/>
      <c r="J13" s="51"/>
      <c r="K13" s="51"/>
      <c r="L13" s="51"/>
      <c r="M13" s="51"/>
      <c r="N13" s="51">
        <f t="shared" si="6"/>
        <v>0</v>
      </c>
      <c r="O13" s="51"/>
      <c r="P13" s="71">
        <f t="shared" si="7"/>
        <v>2.7</v>
      </c>
      <c r="Q13" s="71">
        <f t="shared" si="8"/>
        <v>1.2999999999999998</v>
      </c>
      <c r="R13" s="66">
        <f t="shared" si="9"/>
        <v>4</v>
      </c>
      <c r="S13" s="506"/>
      <c r="T13" s="67">
        <v>2</v>
      </c>
      <c r="U13" s="59"/>
      <c r="V13" s="59">
        <v>15</v>
      </c>
      <c r="W13" s="54"/>
      <c r="X13" s="60">
        <v>30</v>
      </c>
      <c r="Y13" s="54"/>
      <c r="Z13" s="54"/>
      <c r="AA13" s="54"/>
      <c r="AB13" s="54"/>
      <c r="AC13" s="54"/>
      <c r="AD13" s="54"/>
      <c r="AE13" s="58"/>
      <c r="AF13" s="55"/>
      <c r="AG13" s="69">
        <v>2</v>
      </c>
      <c r="AH13" s="60"/>
      <c r="AI13" s="60">
        <v>15</v>
      </c>
      <c r="AJ13" s="54"/>
      <c r="AK13" s="60">
        <v>30</v>
      </c>
      <c r="AL13" s="54"/>
      <c r="AM13" s="54"/>
      <c r="AN13" s="54"/>
      <c r="AO13" s="54"/>
      <c r="AP13" s="54"/>
      <c r="AQ13" s="54"/>
      <c r="AR13" s="58"/>
      <c r="AS13" s="56"/>
      <c r="AT13" s="70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8"/>
      <c r="BF13" s="55"/>
      <c r="BG13" s="70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8"/>
      <c r="BS13" s="55"/>
      <c r="BT13" s="70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8"/>
      <c r="CF13" s="55"/>
      <c r="CG13" s="70"/>
      <c r="CH13" s="54"/>
      <c r="CI13" s="54"/>
      <c r="CJ13" s="54"/>
      <c r="CK13" s="54"/>
      <c r="CL13" s="58"/>
      <c r="CM13" s="57"/>
      <c r="CN13" s="54"/>
      <c r="CO13" s="54"/>
      <c r="CP13" s="54"/>
      <c r="CQ13" s="54"/>
      <c r="CR13" s="58"/>
      <c r="CS13" s="47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9"/>
      <c r="DU13" s="49"/>
      <c r="DV13" s="49"/>
      <c r="DW13" s="49"/>
      <c r="DX13" s="49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5"/>
      <c r="EU13" s="5"/>
      <c r="EV13" s="5"/>
    </row>
    <row r="14" spans="1:152" ht="12.75" customHeight="1" x14ac:dyDescent="0.35">
      <c r="A14" s="481"/>
      <c r="B14" s="481"/>
      <c r="C14" s="61" t="s">
        <v>55</v>
      </c>
      <c r="D14" s="62">
        <f t="shared" si="3"/>
        <v>90</v>
      </c>
      <c r="E14" s="63">
        <f t="shared" si="4"/>
        <v>45</v>
      </c>
      <c r="F14" s="64">
        <f t="shared" ref="F14:H14" si="11">SUM(W14,AJ14,AW14,BJ14,BW14,CJ14)</f>
        <v>0</v>
      </c>
      <c r="G14" s="64">
        <f t="shared" si="11"/>
        <v>90</v>
      </c>
      <c r="H14" s="51">
        <f t="shared" si="11"/>
        <v>0</v>
      </c>
      <c r="I14" s="51"/>
      <c r="J14" s="51"/>
      <c r="K14" s="51"/>
      <c r="L14" s="51"/>
      <c r="M14" s="51"/>
      <c r="N14" s="51">
        <f t="shared" si="6"/>
        <v>0</v>
      </c>
      <c r="O14" s="51"/>
      <c r="P14" s="71">
        <f t="shared" si="7"/>
        <v>3.3</v>
      </c>
      <c r="Q14" s="71">
        <f t="shared" si="8"/>
        <v>1.7000000000000002</v>
      </c>
      <c r="R14" s="66">
        <f t="shared" si="9"/>
        <v>5</v>
      </c>
      <c r="S14" s="506"/>
      <c r="T14" s="70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8"/>
      <c r="AF14" s="55"/>
      <c r="AG14" s="72">
        <v>1</v>
      </c>
      <c r="AH14" s="60"/>
      <c r="AI14" s="60">
        <v>5</v>
      </c>
      <c r="AJ14" s="54"/>
      <c r="AK14" s="60">
        <v>30</v>
      </c>
      <c r="AL14" s="54"/>
      <c r="AM14" s="54"/>
      <c r="AN14" s="54"/>
      <c r="AO14" s="54"/>
      <c r="AP14" s="54"/>
      <c r="AQ14" s="54"/>
      <c r="AR14" s="58"/>
      <c r="AS14" s="56"/>
      <c r="AT14" s="70">
        <v>2</v>
      </c>
      <c r="AU14" s="54"/>
      <c r="AV14" s="54">
        <v>20</v>
      </c>
      <c r="AW14" s="54"/>
      <c r="AX14" s="54">
        <v>30</v>
      </c>
      <c r="AY14" s="54"/>
      <c r="AZ14" s="54"/>
      <c r="BA14" s="54"/>
      <c r="BB14" s="54"/>
      <c r="BC14" s="54"/>
      <c r="BD14" s="54"/>
      <c r="BE14" s="58"/>
      <c r="BF14" s="55"/>
      <c r="BG14" s="69">
        <v>2</v>
      </c>
      <c r="BH14" s="60"/>
      <c r="BI14" s="60">
        <v>20</v>
      </c>
      <c r="BJ14" s="54"/>
      <c r="BK14" s="60">
        <v>30</v>
      </c>
      <c r="BL14" s="54"/>
      <c r="BM14" s="54"/>
      <c r="BN14" s="54"/>
      <c r="BO14" s="54"/>
      <c r="BP14" s="54"/>
      <c r="BQ14" s="54"/>
      <c r="BR14" s="58"/>
      <c r="BS14" s="55"/>
      <c r="BT14" s="67"/>
      <c r="BU14" s="59"/>
      <c r="BV14" s="59"/>
      <c r="BW14" s="54"/>
      <c r="BX14" s="59"/>
      <c r="BY14" s="54"/>
      <c r="BZ14" s="54"/>
      <c r="CA14" s="54"/>
      <c r="CB14" s="54"/>
      <c r="CC14" s="54"/>
      <c r="CD14" s="54"/>
      <c r="CE14" s="58"/>
      <c r="CF14" s="55"/>
      <c r="CG14" s="73"/>
      <c r="CH14" s="74"/>
      <c r="CI14" s="74"/>
      <c r="CJ14" s="74"/>
      <c r="CK14" s="74"/>
      <c r="CL14" s="75"/>
      <c r="CM14" s="57"/>
      <c r="CN14" s="54"/>
      <c r="CO14" s="54"/>
      <c r="CP14" s="54"/>
      <c r="CQ14" s="54"/>
      <c r="CR14" s="58"/>
      <c r="CS14" s="47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9"/>
      <c r="DU14" s="49"/>
      <c r="DV14" s="49"/>
      <c r="DW14" s="49"/>
      <c r="DX14" s="49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5"/>
      <c r="EU14" s="5"/>
      <c r="EV14" s="5"/>
    </row>
    <row r="15" spans="1:152" ht="12.75" customHeight="1" x14ac:dyDescent="0.35">
      <c r="A15" s="481"/>
      <c r="B15" s="481"/>
      <c r="C15" s="61" t="s">
        <v>56</v>
      </c>
      <c r="D15" s="62">
        <f t="shared" si="3"/>
        <v>0</v>
      </c>
      <c r="E15" s="63">
        <f t="shared" si="4"/>
        <v>0</v>
      </c>
      <c r="F15" s="64">
        <f t="shared" ref="F15:H15" si="12">SUM(W15,AJ15,AW15,BJ15,BW15,CJ15)</f>
        <v>0</v>
      </c>
      <c r="G15" s="64">
        <f t="shared" si="12"/>
        <v>0</v>
      </c>
      <c r="H15" s="51">
        <f t="shared" si="12"/>
        <v>0</v>
      </c>
      <c r="I15" s="51"/>
      <c r="J15" s="51"/>
      <c r="K15" s="51"/>
      <c r="L15" s="51"/>
      <c r="M15" s="51"/>
      <c r="N15" s="51">
        <f t="shared" si="6"/>
        <v>0</v>
      </c>
      <c r="O15" s="51"/>
      <c r="P15" s="71" t="e">
        <f t="shared" si="7"/>
        <v>#DIV/0!</v>
      </c>
      <c r="Q15" s="71" t="e">
        <f t="shared" si="8"/>
        <v>#DIV/0!</v>
      </c>
      <c r="R15" s="66">
        <f t="shared" si="9"/>
        <v>0</v>
      </c>
      <c r="S15" s="506"/>
      <c r="T15" s="70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8"/>
      <c r="AF15" s="55"/>
      <c r="AG15" s="67"/>
      <c r="AH15" s="59"/>
      <c r="AI15" s="59"/>
      <c r="AJ15" s="54"/>
      <c r="AK15" s="59"/>
      <c r="AL15" s="54"/>
      <c r="AM15" s="54"/>
      <c r="AN15" s="54"/>
      <c r="AO15" s="54"/>
      <c r="AP15" s="54"/>
      <c r="AQ15" s="54"/>
      <c r="AR15" s="58"/>
      <c r="AS15" s="56"/>
      <c r="AT15" s="70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8"/>
      <c r="BF15" s="76"/>
      <c r="BG15" s="73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8"/>
      <c r="BS15" s="76"/>
      <c r="BT15" s="70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8"/>
      <c r="CF15" s="76"/>
      <c r="CG15" s="73"/>
      <c r="CH15" s="54"/>
      <c r="CI15" s="74"/>
      <c r="CJ15" s="54"/>
      <c r="CK15" s="54"/>
      <c r="CL15" s="58"/>
      <c r="CM15" s="57"/>
      <c r="CN15" s="54"/>
      <c r="CO15" s="54"/>
      <c r="CP15" s="54"/>
      <c r="CQ15" s="54"/>
      <c r="CR15" s="58"/>
      <c r="CS15" s="47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9"/>
      <c r="DU15" s="49"/>
      <c r="DV15" s="49"/>
      <c r="DW15" s="49"/>
      <c r="DX15" s="49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5"/>
      <c r="EU15" s="5"/>
      <c r="EV15" s="5"/>
    </row>
    <row r="16" spans="1:152" ht="12.75" customHeight="1" x14ac:dyDescent="0.35">
      <c r="A16" s="481"/>
      <c r="B16" s="514"/>
      <c r="C16" s="77" t="s">
        <v>57</v>
      </c>
      <c r="D16" s="62">
        <f t="shared" si="3"/>
        <v>0</v>
      </c>
      <c r="E16" s="63">
        <f t="shared" si="4"/>
        <v>0</v>
      </c>
      <c r="F16" s="64">
        <f t="shared" ref="F16:H16" si="13">SUM(W16,AJ16,AW16,BJ16,BW16,CJ16)</f>
        <v>0</v>
      </c>
      <c r="G16" s="64">
        <f t="shared" si="13"/>
        <v>0</v>
      </c>
      <c r="H16" s="51">
        <f t="shared" si="13"/>
        <v>0</v>
      </c>
      <c r="I16" s="51"/>
      <c r="J16" s="51"/>
      <c r="K16" s="51"/>
      <c r="L16" s="51"/>
      <c r="M16" s="51"/>
      <c r="N16" s="51">
        <f t="shared" si="6"/>
        <v>0</v>
      </c>
      <c r="O16" s="51"/>
      <c r="P16" s="71" t="e">
        <f t="shared" si="7"/>
        <v>#DIV/0!</v>
      </c>
      <c r="Q16" s="71" t="e">
        <f t="shared" si="8"/>
        <v>#DIV/0!</v>
      </c>
      <c r="R16" s="66">
        <f t="shared" si="9"/>
        <v>0</v>
      </c>
      <c r="S16" s="507"/>
      <c r="T16" s="70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8"/>
      <c r="AF16" s="55"/>
      <c r="AG16" s="69"/>
      <c r="AH16" s="60"/>
      <c r="AI16" s="60"/>
      <c r="AJ16" s="54"/>
      <c r="AK16" s="60"/>
      <c r="AL16" s="54"/>
      <c r="AM16" s="54"/>
      <c r="AN16" s="54"/>
      <c r="AO16" s="54"/>
      <c r="AP16" s="54"/>
      <c r="AQ16" s="54"/>
      <c r="AR16" s="58"/>
      <c r="AS16" s="56"/>
      <c r="AT16" s="70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8"/>
      <c r="BF16" s="55"/>
      <c r="BG16" s="70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8"/>
      <c r="BS16" s="55"/>
      <c r="BT16" s="70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8"/>
      <c r="CF16" s="55"/>
      <c r="CG16" s="70"/>
      <c r="CH16" s="54"/>
      <c r="CI16" s="54"/>
      <c r="CJ16" s="54"/>
      <c r="CK16" s="54"/>
      <c r="CL16" s="58"/>
      <c r="CM16" s="57"/>
      <c r="CN16" s="54"/>
      <c r="CO16" s="54"/>
      <c r="CP16" s="54"/>
      <c r="CQ16" s="54"/>
      <c r="CR16" s="58"/>
      <c r="CS16" s="47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9"/>
      <c r="DU16" s="49"/>
      <c r="DV16" s="49"/>
      <c r="DW16" s="49"/>
      <c r="DX16" s="49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5"/>
      <c r="EU16" s="5"/>
      <c r="EV16" s="5"/>
    </row>
    <row r="17" spans="1:152" ht="12.75" customHeight="1" x14ac:dyDescent="0.35">
      <c r="A17" s="481"/>
      <c r="B17" s="78">
        <v>2</v>
      </c>
      <c r="C17" s="77" t="s">
        <v>58</v>
      </c>
      <c r="D17" s="79">
        <v>45</v>
      </c>
      <c r="E17" s="80">
        <v>5</v>
      </c>
      <c r="F17" s="81">
        <v>15</v>
      </c>
      <c r="G17" s="81">
        <v>30</v>
      </c>
      <c r="H17" s="50">
        <v>0</v>
      </c>
      <c r="I17" s="50"/>
      <c r="J17" s="50"/>
      <c r="K17" s="50"/>
      <c r="L17" s="50"/>
      <c r="M17" s="50"/>
      <c r="N17" s="50">
        <v>0</v>
      </c>
      <c r="O17" s="50"/>
      <c r="P17" s="71"/>
      <c r="Q17" s="71"/>
      <c r="R17" s="82">
        <v>2</v>
      </c>
      <c r="S17" s="83" t="s">
        <v>59</v>
      </c>
      <c r="T17" s="84">
        <v>2</v>
      </c>
      <c r="U17" s="85"/>
      <c r="V17" s="85">
        <v>5</v>
      </c>
      <c r="W17" s="85">
        <v>15</v>
      </c>
      <c r="X17" s="85">
        <v>30</v>
      </c>
      <c r="Y17" s="85"/>
      <c r="Z17" s="85"/>
      <c r="AA17" s="85"/>
      <c r="AB17" s="85"/>
      <c r="AC17" s="85"/>
      <c r="AD17" s="85"/>
      <c r="AE17" s="86"/>
      <c r="AF17" s="55"/>
      <c r="AG17" s="87"/>
      <c r="AH17" s="53"/>
      <c r="AI17" s="53"/>
      <c r="AJ17" s="85"/>
      <c r="AK17" s="53"/>
      <c r="AL17" s="85"/>
      <c r="AM17" s="85"/>
      <c r="AN17" s="85"/>
      <c r="AO17" s="85"/>
      <c r="AP17" s="85"/>
      <c r="AQ17" s="85"/>
      <c r="AR17" s="86"/>
      <c r="AS17" s="56"/>
      <c r="AT17" s="84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6"/>
      <c r="BF17" s="55"/>
      <c r="BG17" s="84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6"/>
      <c r="BS17" s="55"/>
      <c r="BT17" s="84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55"/>
      <c r="CG17" s="84"/>
      <c r="CH17" s="85"/>
      <c r="CI17" s="85"/>
      <c r="CJ17" s="85"/>
      <c r="CK17" s="85"/>
      <c r="CL17" s="86"/>
      <c r="CM17" s="88"/>
      <c r="CN17" s="85"/>
      <c r="CO17" s="85"/>
      <c r="CP17" s="85"/>
      <c r="CQ17" s="85"/>
      <c r="CR17" s="86"/>
      <c r="CS17" s="47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9"/>
      <c r="DU17" s="49"/>
      <c r="DV17" s="49"/>
      <c r="DW17" s="49"/>
      <c r="DX17" s="49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5"/>
      <c r="EU17" s="5"/>
      <c r="EV17" s="5"/>
    </row>
    <row r="18" spans="1:152" ht="78" customHeight="1" x14ac:dyDescent="0.35">
      <c r="A18" s="481"/>
      <c r="B18" s="524" t="s">
        <v>60</v>
      </c>
      <c r="C18" s="525" t="s">
        <v>61</v>
      </c>
      <c r="D18" s="89">
        <f>SUM(W18,X18,Y18,AJ18,AK18,AL18,AW18,AX18,AY18,BJ18,BK18,BL18,BW18,BX18,BY18,CJ18,CK18,CL18)</f>
        <v>90</v>
      </c>
      <c r="E18" s="90">
        <v>35</v>
      </c>
      <c r="F18" s="91">
        <v>30</v>
      </c>
      <c r="G18" s="91">
        <v>30</v>
      </c>
      <c r="H18" s="92">
        <v>30</v>
      </c>
      <c r="I18" s="92"/>
      <c r="J18" s="92"/>
      <c r="K18" s="92"/>
      <c r="L18" s="92"/>
      <c r="M18" s="92"/>
      <c r="N18" s="92">
        <f t="shared" ref="N18:N22" si="14">SUM(AE18,AR18,BE18,BR18,CE18,CR18)</f>
        <v>0</v>
      </c>
      <c r="O18" s="92"/>
      <c r="P18" s="93">
        <f t="shared" ref="P18:P43" si="15">ROUND(D18/((D18+E18)/R18),1)</f>
        <v>3.6</v>
      </c>
      <c r="Q18" s="93">
        <f t="shared" ref="Q18:Q25" si="16">R18-P18</f>
        <v>1.4</v>
      </c>
      <c r="R18" s="94">
        <v>5</v>
      </c>
      <c r="S18" s="95" t="s">
        <v>62</v>
      </c>
      <c r="T18" s="96"/>
      <c r="U18" s="91"/>
      <c r="V18" s="91"/>
      <c r="W18" s="97"/>
      <c r="X18" s="91"/>
      <c r="Y18" s="97"/>
      <c r="Z18" s="97"/>
      <c r="AA18" s="97"/>
      <c r="AB18" s="97"/>
      <c r="AC18" s="97"/>
      <c r="AD18" s="97"/>
      <c r="AE18" s="98"/>
      <c r="AF18" s="99"/>
      <c r="AG18" s="96">
        <v>3</v>
      </c>
      <c r="AH18" s="91"/>
      <c r="AI18" s="91">
        <v>30</v>
      </c>
      <c r="AJ18" s="97">
        <v>15</v>
      </c>
      <c r="AK18" s="92">
        <v>30</v>
      </c>
      <c r="AL18" s="97"/>
      <c r="AM18" s="97"/>
      <c r="AN18" s="97"/>
      <c r="AO18" s="97"/>
      <c r="AP18" s="97"/>
      <c r="AQ18" s="97"/>
      <c r="AR18" s="98"/>
      <c r="AS18" s="100"/>
      <c r="AT18" s="101">
        <v>2</v>
      </c>
      <c r="AU18" s="92"/>
      <c r="AV18" s="92">
        <v>5</v>
      </c>
      <c r="AW18" s="97">
        <v>15</v>
      </c>
      <c r="AX18" s="92">
        <v>30</v>
      </c>
      <c r="AY18" s="97"/>
      <c r="AZ18" s="97"/>
      <c r="BA18" s="97"/>
      <c r="BB18" s="97"/>
      <c r="BC18" s="97"/>
      <c r="BD18" s="97"/>
      <c r="BE18" s="98"/>
      <c r="BF18" s="99"/>
      <c r="BG18" s="101"/>
      <c r="BH18" s="92"/>
      <c r="BI18" s="92"/>
      <c r="BJ18" s="97"/>
      <c r="BK18" s="92"/>
      <c r="BL18" s="97"/>
      <c r="BM18" s="97"/>
      <c r="BN18" s="97"/>
      <c r="BO18" s="97"/>
      <c r="BP18" s="97"/>
      <c r="BQ18" s="97"/>
      <c r="BR18" s="98"/>
      <c r="BS18" s="99"/>
      <c r="BT18" s="102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9"/>
      <c r="CG18" s="102"/>
      <c r="CH18" s="97"/>
      <c r="CI18" s="97"/>
      <c r="CJ18" s="97"/>
      <c r="CK18" s="97"/>
      <c r="CL18" s="98"/>
      <c r="CM18" s="103"/>
      <c r="CN18" s="97"/>
      <c r="CO18" s="97"/>
      <c r="CP18" s="97"/>
      <c r="CQ18" s="97"/>
      <c r="CR18" s="98"/>
      <c r="CS18" s="47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104"/>
      <c r="DU18" s="104"/>
      <c r="DV18" s="104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9"/>
      <c r="EH18" s="49"/>
      <c r="EI18" s="49"/>
      <c r="EJ18" s="48"/>
      <c r="EK18" s="105"/>
      <c r="EL18" s="48"/>
      <c r="EM18" s="48"/>
      <c r="EN18" s="48"/>
      <c r="EO18" s="48"/>
      <c r="EP18" s="48"/>
      <c r="EQ18" s="48"/>
      <c r="ER18" s="48"/>
      <c r="ES18" s="48"/>
      <c r="ET18" s="5"/>
      <c r="EU18" s="5"/>
      <c r="EV18" s="5"/>
    </row>
    <row r="19" spans="1:152" ht="15.75" hidden="1" customHeight="1" x14ac:dyDescent="0.35">
      <c r="A19" s="481"/>
      <c r="B19" s="481"/>
      <c r="C19" s="506"/>
      <c r="D19" s="106">
        <v>30</v>
      </c>
      <c r="E19" s="107">
        <f t="shared" ref="E19:E22" si="17">SUM(V19,AV19,BV19,CI19,BI19,AI19)</f>
        <v>25</v>
      </c>
      <c r="F19" s="108">
        <f t="shared" ref="F19:H19" si="18">SUM(W19,AJ19,AW19,BJ19,BW19,CJ19)</f>
        <v>15</v>
      </c>
      <c r="G19" s="108">
        <f t="shared" si="18"/>
        <v>15</v>
      </c>
      <c r="H19" s="109">
        <f t="shared" si="18"/>
        <v>0</v>
      </c>
      <c r="I19" s="109"/>
      <c r="J19" s="109"/>
      <c r="K19" s="109"/>
      <c r="L19" s="109"/>
      <c r="M19" s="109"/>
      <c r="N19" s="109">
        <f t="shared" si="14"/>
        <v>0</v>
      </c>
      <c r="O19" s="109"/>
      <c r="P19" s="110">
        <f t="shared" si="15"/>
        <v>1.1000000000000001</v>
      </c>
      <c r="Q19" s="110">
        <f t="shared" si="16"/>
        <v>0.89999999999999991</v>
      </c>
      <c r="R19" s="111">
        <f t="shared" ref="R19:R22" si="19">SUM(T19,AG19,AT19,BG19,BT19,CG19)</f>
        <v>2</v>
      </c>
      <c r="S19" s="112" t="s">
        <v>63</v>
      </c>
      <c r="T19" s="113">
        <v>2</v>
      </c>
      <c r="U19" s="32">
        <v>30</v>
      </c>
      <c r="V19" s="32">
        <v>25</v>
      </c>
      <c r="W19" s="32">
        <v>15</v>
      </c>
      <c r="X19" s="32">
        <v>15</v>
      </c>
      <c r="Y19" s="36"/>
      <c r="Z19" s="36"/>
      <c r="AA19" s="36"/>
      <c r="AB19" s="36"/>
      <c r="AC19" s="36"/>
      <c r="AD19" s="36"/>
      <c r="AE19" s="36"/>
      <c r="AF19" s="114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115"/>
      <c r="AT19" s="11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14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114"/>
      <c r="BT19" s="32"/>
      <c r="BU19" s="32"/>
      <c r="BV19" s="32"/>
      <c r="BW19" s="32"/>
      <c r="BX19" s="32"/>
      <c r="BY19" s="36"/>
      <c r="BZ19" s="36"/>
      <c r="CA19" s="36"/>
      <c r="CB19" s="36"/>
      <c r="CC19" s="36"/>
      <c r="CD19" s="36"/>
      <c r="CE19" s="36"/>
      <c r="CF19" s="117"/>
      <c r="CG19" s="118"/>
      <c r="CH19" s="36"/>
      <c r="CI19" s="36"/>
      <c r="CJ19" s="36"/>
      <c r="CK19" s="36"/>
      <c r="CL19" s="119"/>
      <c r="CM19" s="116"/>
      <c r="CN19" s="36"/>
      <c r="CO19" s="36"/>
      <c r="CP19" s="36"/>
      <c r="CQ19" s="36"/>
      <c r="CR19" s="36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9"/>
      <c r="DU19" s="49"/>
      <c r="DV19" s="49"/>
      <c r="DW19" s="49"/>
      <c r="DX19" s="49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5"/>
      <c r="EU19" s="5"/>
      <c r="EV19" s="5"/>
    </row>
    <row r="20" spans="1:152" ht="15.75" hidden="1" customHeight="1" x14ac:dyDescent="0.35">
      <c r="A20" s="481"/>
      <c r="B20" s="481"/>
      <c r="C20" s="506"/>
      <c r="D20" s="120">
        <v>60</v>
      </c>
      <c r="E20" s="121">
        <f t="shared" si="17"/>
        <v>50</v>
      </c>
      <c r="F20" s="122">
        <f t="shared" ref="F20:H20" si="20">SUM(W20,AJ20,AW20,BJ20,BW20,CJ20)</f>
        <v>30</v>
      </c>
      <c r="G20" s="122">
        <f t="shared" si="20"/>
        <v>30</v>
      </c>
      <c r="H20" s="105">
        <f t="shared" si="20"/>
        <v>0</v>
      </c>
      <c r="I20" s="105"/>
      <c r="J20" s="105"/>
      <c r="K20" s="105"/>
      <c r="L20" s="105"/>
      <c r="M20" s="105"/>
      <c r="N20" s="105">
        <f t="shared" si="14"/>
        <v>0</v>
      </c>
      <c r="O20" s="105"/>
      <c r="P20" s="110">
        <f t="shared" si="15"/>
        <v>2.2000000000000002</v>
      </c>
      <c r="Q20" s="110">
        <f t="shared" si="16"/>
        <v>1.7999999999999998</v>
      </c>
      <c r="R20" s="111">
        <f t="shared" si="19"/>
        <v>4</v>
      </c>
      <c r="S20" s="123" t="s">
        <v>64</v>
      </c>
      <c r="T20" s="124">
        <v>2</v>
      </c>
      <c r="U20" s="49">
        <v>30</v>
      </c>
      <c r="V20" s="49">
        <v>25</v>
      </c>
      <c r="W20" s="49">
        <v>15</v>
      </c>
      <c r="X20" s="49">
        <v>15</v>
      </c>
      <c r="Y20" s="114"/>
      <c r="Z20" s="114"/>
      <c r="AA20" s="114"/>
      <c r="AB20" s="114"/>
      <c r="AC20" s="114"/>
      <c r="AD20" s="114"/>
      <c r="AE20" s="114"/>
      <c r="AF20" s="114"/>
      <c r="AG20" s="49">
        <v>2</v>
      </c>
      <c r="AH20" s="49">
        <v>30</v>
      </c>
      <c r="AI20" s="49">
        <v>25</v>
      </c>
      <c r="AJ20" s="49">
        <v>15</v>
      </c>
      <c r="AK20" s="49">
        <v>15</v>
      </c>
      <c r="AL20" s="114"/>
      <c r="AM20" s="114"/>
      <c r="AN20" s="114"/>
      <c r="AO20" s="114"/>
      <c r="AP20" s="114"/>
      <c r="AQ20" s="114"/>
      <c r="AR20" s="114"/>
      <c r="AS20" s="115"/>
      <c r="AT20" s="125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49"/>
      <c r="BU20" s="49"/>
      <c r="BV20" s="49"/>
      <c r="BW20" s="49"/>
      <c r="BX20" s="49"/>
      <c r="BY20" s="114"/>
      <c r="BZ20" s="114"/>
      <c r="CA20" s="114"/>
      <c r="CB20" s="114"/>
      <c r="CC20" s="114"/>
      <c r="CD20" s="114"/>
      <c r="CE20" s="114"/>
      <c r="CF20" s="117"/>
      <c r="CG20" s="124"/>
      <c r="CH20" s="49"/>
      <c r="CI20" s="49"/>
      <c r="CJ20" s="49"/>
      <c r="CK20" s="49"/>
      <c r="CL20" s="115"/>
      <c r="CM20" s="125"/>
      <c r="CN20" s="114"/>
      <c r="CO20" s="114"/>
      <c r="CP20" s="114"/>
      <c r="CQ20" s="114"/>
      <c r="CR20" s="114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9"/>
      <c r="DU20" s="49"/>
      <c r="DV20" s="49"/>
      <c r="DW20" s="49"/>
      <c r="DX20" s="49"/>
      <c r="DY20" s="48"/>
      <c r="DZ20" s="48"/>
      <c r="EA20" s="48"/>
      <c r="EB20" s="48"/>
      <c r="EC20" s="48"/>
      <c r="ED20" s="48"/>
      <c r="EE20" s="48"/>
      <c r="EF20" s="48"/>
      <c r="EG20" s="49"/>
      <c r="EH20" s="49"/>
      <c r="EI20" s="49"/>
      <c r="EJ20" s="49"/>
      <c r="EK20" s="49"/>
      <c r="EL20" s="48"/>
      <c r="EM20" s="48"/>
      <c r="EN20" s="48"/>
      <c r="EO20" s="48"/>
      <c r="EP20" s="48"/>
      <c r="EQ20" s="48"/>
      <c r="ER20" s="48"/>
      <c r="ES20" s="48"/>
      <c r="ET20" s="5"/>
      <c r="EU20" s="5"/>
      <c r="EV20" s="5"/>
    </row>
    <row r="21" spans="1:152" ht="15" hidden="1" customHeight="1" x14ac:dyDescent="0.35">
      <c r="A21" s="481"/>
      <c r="B21" s="481"/>
      <c r="C21" s="506"/>
      <c r="D21" s="126"/>
      <c r="E21" s="121">
        <f t="shared" si="17"/>
        <v>0</v>
      </c>
      <c r="F21" s="122">
        <f t="shared" ref="F21:H21" si="21">SUM(W21,AJ21,AW21,BJ21,BW21,CJ21)</f>
        <v>0</v>
      </c>
      <c r="G21" s="122">
        <f t="shared" si="21"/>
        <v>0</v>
      </c>
      <c r="H21" s="105">
        <f t="shared" si="21"/>
        <v>0</v>
      </c>
      <c r="I21" s="105"/>
      <c r="J21" s="105"/>
      <c r="K21" s="105"/>
      <c r="L21" s="105"/>
      <c r="M21" s="105"/>
      <c r="N21" s="105">
        <f t="shared" si="14"/>
        <v>0</v>
      </c>
      <c r="O21" s="105"/>
      <c r="P21" s="110" t="e">
        <f t="shared" si="15"/>
        <v>#DIV/0!</v>
      </c>
      <c r="Q21" s="110" t="e">
        <f t="shared" si="16"/>
        <v>#DIV/0!</v>
      </c>
      <c r="R21" s="111">
        <f t="shared" si="19"/>
        <v>0</v>
      </c>
      <c r="S21" s="123"/>
      <c r="T21" s="127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5"/>
      <c r="AT21" s="125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7"/>
      <c r="CG21" s="127"/>
      <c r="CH21" s="114"/>
      <c r="CI21" s="114"/>
      <c r="CJ21" s="114"/>
      <c r="CK21" s="114"/>
      <c r="CL21" s="115"/>
      <c r="CM21" s="125"/>
      <c r="CN21" s="114"/>
      <c r="CO21" s="114"/>
      <c r="CP21" s="114"/>
      <c r="CQ21" s="114"/>
      <c r="CR21" s="114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5"/>
      <c r="EU21" s="5"/>
      <c r="EV21" s="5"/>
    </row>
    <row r="22" spans="1:152" ht="15" hidden="1" customHeight="1" x14ac:dyDescent="0.35">
      <c r="A22" s="481"/>
      <c r="B22" s="482"/>
      <c r="C22" s="526"/>
      <c r="D22" s="128"/>
      <c r="E22" s="129">
        <f t="shared" si="17"/>
        <v>0</v>
      </c>
      <c r="F22" s="130">
        <f t="shared" ref="F22:H22" si="22">SUM(W22,AJ22,AW22,BJ22,BW22,CJ22)</f>
        <v>0</v>
      </c>
      <c r="G22" s="130">
        <f t="shared" si="22"/>
        <v>0</v>
      </c>
      <c r="H22" s="131">
        <f t="shared" si="22"/>
        <v>0</v>
      </c>
      <c r="I22" s="131"/>
      <c r="J22" s="131"/>
      <c r="K22" s="131"/>
      <c r="L22" s="131"/>
      <c r="M22" s="131"/>
      <c r="N22" s="131">
        <f t="shared" si="14"/>
        <v>0</v>
      </c>
      <c r="O22" s="131"/>
      <c r="P22" s="132" t="e">
        <f t="shared" si="15"/>
        <v>#DIV/0!</v>
      </c>
      <c r="Q22" s="132" t="e">
        <f t="shared" si="16"/>
        <v>#DIV/0!</v>
      </c>
      <c r="R22" s="133">
        <f t="shared" si="19"/>
        <v>0</v>
      </c>
      <c r="S22" s="134"/>
      <c r="T22" s="135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14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15"/>
      <c r="AT22" s="137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14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17"/>
      <c r="CG22" s="135"/>
      <c r="CH22" s="136"/>
      <c r="CI22" s="136"/>
      <c r="CJ22" s="136"/>
      <c r="CK22" s="136"/>
      <c r="CL22" s="138"/>
      <c r="CM22" s="137"/>
      <c r="CN22" s="136"/>
      <c r="CO22" s="136"/>
      <c r="CP22" s="136"/>
      <c r="CQ22" s="136"/>
      <c r="CR22" s="136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5"/>
      <c r="EU22" s="5"/>
      <c r="EV22" s="5"/>
    </row>
    <row r="23" spans="1:152" ht="12.75" customHeight="1" x14ac:dyDescent="0.35">
      <c r="A23" s="482"/>
      <c r="B23" s="139"/>
      <c r="C23" s="140" t="s">
        <v>65</v>
      </c>
      <c r="D23" s="141">
        <f>D9+D18</f>
        <v>390</v>
      </c>
      <c r="E23" s="142">
        <f t="shared" ref="E23:O23" si="23">SUM(E9+E18)</f>
        <v>185</v>
      </c>
      <c r="F23" s="142">
        <f t="shared" si="23"/>
        <v>30</v>
      </c>
      <c r="G23" s="142">
        <f t="shared" si="23"/>
        <v>330</v>
      </c>
      <c r="H23" s="142">
        <f t="shared" si="23"/>
        <v>30</v>
      </c>
      <c r="I23" s="142">
        <f t="shared" si="23"/>
        <v>0</v>
      </c>
      <c r="J23" s="142">
        <f t="shared" si="23"/>
        <v>0</v>
      </c>
      <c r="K23" s="142">
        <f t="shared" si="23"/>
        <v>0</v>
      </c>
      <c r="L23" s="142">
        <f t="shared" si="23"/>
        <v>0</v>
      </c>
      <c r="M23" s="142">
        <f t="shared" si="23"/>
        <v>0</v>
      </c>
      <c r="N23" s="142">
        <f t="shared" si="23"/>
        <v>0</v>
      </c>
      <c r="O23" s="142">
        <f t="shared" si="23"/>
        <v>0</v>
      </c>
      <c r="P23" s="143">
        <f t="shared" si="15"/>
        <v>17</v>
      </c>
      <c r="Q23" s="143">
        <f t="shared" si="16"/>
        <v>8</v>
      </c>
      <c r="R23" s="144">
        <v>25</v>
      </c>
      <c r="S23" s="145">
        <v>3</v>
      </c>
      <c r="T23" s="141">
        <v>7</v>
      </c>
      <c r="U23" s="146">
        <f>U9+U18</f>
        <v>0</v>
      </c>
      <c r="V23" s="146">
        <v>40</v>
      </c>
      <c r="W23" s="146">
        <v>15</v>
      </c>
      <c r="X23" s="146">
        <v>120</v>
      </c>
      <c r="Y23" s="146">
        <f t="shared" ref="Y23:CS23" si="24">Y9+Y18</f>
        <v>0</v>
      </c>
      <c r="Z23" s="146">
        <f t="shared" si="24"/>
        <v>0</v>
      </c>
      <c r="AA23" s="146">
        <f t="shared" si="24"/>
        <v>0</v>
      </c>
      <c r="AB23" s="146">
        <f t="shared" si="24"/>
        <v>0</v>
      </c>
      <c r="AC23" s="146">
        <f t="shared" si="24"/>
        <v>0</v>
      </c>
      <c r="AD23" s="146">
        <f t="shared" si="24"/>
        <v>0</v>
      </c>
      <c r="AE23" s="147">
        <f t="shared" si="24"/>
        <v>0</v>
      </c>
      <c r="AF23" s="148">
        <f t="shared" si="24"/>
        <v>0</v>
      </c>
      <c r="AG23" s="141">
        <f t="shared" si="24"/>
        <v>8</v>
      </c>
      <c r="AH23" s="146">
        <f t="shared" si="24"/>
        <v>0</v>
      </c>
      <c r="AI23" s="146">
        <f t="shared" si="24"/>
        <v>65</v>
      </c>
      <c r="AJ23" s="146">
        <f t="shared" si="24"/>
        <v>15</v>
      </c>
      <c r="AK23" s="146">
        <f t="shared" si="24"/>
        <v>120</v>
      </c>
      <c r="AL23" s="146">
        <f t="shared" si="24"/>
        <v>0</v>
      </c>
      <c r="AM23" s="146">
        <f t="shared" si="24"/>
        <v>0</v>
      </c>
      <c r="AN23" s="146">
        <f t="shared" si="24"/>
        <v>0</v>
      </c>
      <c r="AO23" s="146">
        <f t="shared" si="24"/>
        <v>0</v>
      </c>
      <c r="AP23" s="146">
        <f t="shared" si="24"/>
        <v>0</v>
      </c>
      <c r="AQ23" s="146">
        <f t="shared" si="24"/>
        <v>0</v>
      </c>
      <c r="AR23" s="147">
        <f t="shared" si="24"/>
        <v>0</v>
      </c>
      <c r="AS23" s="149">
        <f t="shared" si="24"/>
        <v>0</v>
      </c>
      <c r="AT23" s="141">
        <f t="shared" si="24"/>
        <v>6</v>
      </c>
      <c r="AU23" s="146">
        <f t="shared" si="24"/>
        <v>0</v>
      </c>
      <c r="AV23" s="146">
        <f t="shared" si="24"/>
        <v>45</v>
      </c>
      <c r="AW23" s="146">
        <f t="shared" si="24"/>
        <v>15</v>
      </c>
      <c r="AX23" s="146">
        <f t="shared" si="24"/>
        <v>90</v>
      </c>
      <c r="AY23" s="146">
        <f t="shared" si="24"/>
        <v>0</v>
      </c>
      <c r="AZ23" s="146">
        <f t="shared" si="24"/>
        <v>0</v>
      </c>
      <c r="BA23" s="146">
        <f t="shared" si="24"/>
        <v>0</v>
      </c>
      <c r="BB23" s="146">
        <f t="shared" si="24"/>
        <v>0</v>
      </c>
      <c r="BC23" s="146">
        <f t="shared" si="24"/>
        <v>0</v>
      </c>
      <c r="BD23" s="146">
        <f t="shared" si="24"/>
        <v>0</v>
      </c>
      <c r="BE23" s="147">
        <f t="shared" si="24"/>
        <v>0</v>
      </c>
      <c r="BF23" s="150">
        <f t="shared" si="24"/>
        <v>0</v>
      </c>
      <c r="BG23" s="146">
        <f t="shared" si="24"/>
        <v>4</v>
      </c>
      <c r="BH23" s="146">
        <f t="shared" si="24"/>
        <v>0</v>
      </c>
      <c r="BI23" s="146">
        <f t="shared" si="24"/>
        <v>40</v>
      </c>
      <c r="BJ23" s="146">
        <f t="shared" si="24"/>
        <v>0</v>
      </c>
      <c r="BK23" s="146">
        <f t="shared" si="24"/>
        <v>60</v>
      </c>
      <c r="BL23" s="146">
        <f t="shared" si="24"/>
        <v>0</v>
      </c>
      <c r="BM23" s="146">
        <f t="shared" si="24"/>
        <v>0</v>
      </c>
      <c r="BN23" s="146">
        <f t="shared" si="24"/>
        <v>0</v>
      </c>
      <c r="BO23" s="146">
        <f t="shared" si="24"/>
        <v>0</v>
      </c>
      <c r="BP23" s="146">
        <f t="shared" si="24"/>
        <v>0</v>
      </c>
      <c r="BQ23" s="146">
        <f t="shared" si="24"/>
        <v>0</v>
      </c>
      <c r="BR23" s="147">
        <f t="shared" si="24"/>
        <v>0</v>
      </c>
      <c r="BS23" s="148">
        <f t="shared" si="24"/>
        <v>0</v>
      </c>
      <c r="BT23" s="141">
        <f t="shared" si="24"/>
        <v>0</v>
      </c>
      <c r="BU23" s="146">
        <f t="shared" si="24"/>
        <v>0</v>
      </c>
      <c r="BV23" s="146">
        <f t="shared" si="24"/>
        <v>0</v>
      </c>
      <c r="BW23" s="146">
        <f t="shared" si="24"/>
        <v>0</v>
      </c>
      <c r="BX23" s="146">
        <f t="shared" si="24"/>
        <v>0</v>
      </c>
      <c r="BY23" s="146">
        <f t="shared" si="24"/>
        <v>0</v>
      </c>
      <c r="BZ23" s="146">
        <f t="shared" si="24"/>
        <v>0</v>
      </c>
      <c r="CA23" s="146">
        <f t="shared" si="24"/>
        <v>0</v>
      </c>
      <c r="CB23" s="146">
        <f t="shared" si="24"/>
        <v>0</v>
      </c>
      <c r="CC23" s="146">
        <f t="shared" si="24"/>
        <v>0</v>
      </c>
      <c r="CD23" s="146">
        <f t="shared" si="24"/>
        <v>0</v>
      </c>
      <c r="CE23" s="147">
        <f t="shared" si="24"/>
        <v>0</v>
      </c>
      <c r="CF23" s="148">
        <f t="shared" si="24"/>
        <v>0</v>
      </c>
      <c r="CG23" s="141">
        <f t="shared" si="24"/>
        <v>0</v>
      </c>
      <c r="CH23" s="146">
        <f t="shared" si="24"/>
        <v>0</v>
      </c>
      <c r="CI23" s="146">
        <f t="shared" si="24"/>
        <v>0</v>
      </c>
      <c r="CJ23" s="146">
        <f t="shared" si="24"/>
        <v>0</v>
      </c>
      <c r="CK23" s="146">
        <f t="shared" si="24"/>
        <v>0</v>
      </c>
      <c r="CL23" s="147">
        <f t="shared" si="24"/>
        <v>0</v>
      </c>
      <c r="CM23" s="150">
        <f t="shared" si="24"/>
        <v>0</v>
      </c>
      <c r="CN23" s="146">
        <f t="shared" si="24"/>
        <v>0</v>
      </c>
      <c r="CO23" s="146">
        <f t="shared" si="24"/>
        <v>0</v>
      </c>
      <c r="CP23" s="146">
        <f t="shared" si="24"/>
        <v>0</v>
      </c>
      <c r="CQ23" s="146">
        <f t="shared" si="24"/>
        <v>0</v>
      </c>
      <c r="CR23" s="147">
        <f t="shared" si="24"/>
        <v>0</v>
      </c>
      <c r="CS23" s="151">
        <f t="shared" si="24"/>
        <v>0</v>
      </c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3"/>
      <c r="EU23" s="153"/>
      <c r="EV23" s="153"/>
    </row>
    <row r="24" spans="1:152" ht="31.5" customHeight="1" x14ac:dyDescent="0.35">
      <c r="A24" s="512" t="s">
        <v>66</v>
      </c>
      <c r="B24" s="154" t="s">
        <v>67</v>
      </c>
      <c r="C24" s="155" t="s">
        <v>68</v>
      </c>
      <c r="D24" s="156">
        <f t="shared" ref="D24:D42" si="25">SUM(W24,X24,Y24,AJ24,AK24,AL24,AW24,AX24,AY24,BJ24,BK24,BL24,BW24,BX24,BY24,CJ24,CK24,CL24)</f>
        <v>45</v>
      </c>
      <c r="E24" s="157">
        <f t="shared" ref="E24:E42" si="26">SUM(V24,AV24,BV24,CI24,BI24,AI24)</f>
        <v>5</v>
      </c>
      <c r="F24" s="108">
        <f t="shared" ref="F24:H24" si="27">SUM(W24,AJ24,AW24,BJ24,BW24,CJ24)</f>
        <v>15</v>
      </c>
      <c r="G24" s="108">
        <f t="shared" si="27"/>
        <v>30</v>
      </c>
      <c r="H24" s="109">
        <f t="shared" si="27"/>
        <v>0</v>
      </c>
      <c r="I24" s="109"/>
      <c r="J24" s="109"/>
      <c r="K24" s="109"/>
      <c r="L24" s="109"/>
      <c r="M24" s="109"/>
      <c r="N24" s="109">
        <f t="shared" ref="N24:N42" si="28">SUM(AE24,AR24,BE24,BR24,CE24,CR24)</f>
        <v>0</v>
      </c>
      <c r="O24" s="109"/>
      <c r="P24" s="71">
        <f t="shared" si="15"/>
        <v>1.8</v>
      </c>
      <c r="Q24" s="71">
        <f t="shared" si="16"/>
        <v>0.19999999999999996</v>
      </c>
      <c r="R24" s="158">
        <f t="shared" ref="R24:R42" si="29">SUM(T24,AG24,AT24,BG24,BT24,CG24)</f>
        <v>2</v>
      </c>
      <c r="S24" s="159" t="s">
        <v>59</v>
      </c>
      <c r="T24" s="160">
        <v>2</v>
      </c>
      <c r="U24" s="161"/>
      <c r="V24" s="161">
        <v>5</v>
      </c>
      <c r="W24" s="161">
        <v>15</v>
      </c>
      <c r="X24" s="161">
        <v>30</v>
      </c>
      <c r="Y24" s="162"/>
      <c r="Z24" s="40"/>
      <c r="AA24" s="40"/>
      <c r="AB24" s="40"/>
      <c r="AC24" s="40"/>
      <c r="AD24" s="40"/>
      <c r="AE24" s="41"/>
      <c r="AF24" s="125"/>
      <c r="AG24" s="33"/>
      <c r="AH24" s="36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115"/>
      <c r="AT24" s="163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116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117"/>
      <c r="BT24" s="163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1"/>
      <c r="CF24" s="42"/>
      <c r="CG24" s="163"/>
      <c r="CH24" s="40"/>
      <c r="CI24" s="40"/>
      <c r="CJ24" s="40"/>
      <c r="CK24" s="40"/>
      <c r="CL24" s="41"/>
      <c r="CM24" s="46"/>
      <c r="CN24" s="40"/>
      <c r="CO24" s="40"/>
      <c r="CP24" s="40"/>
      <c r="CQ24" s="40"/>
      <c r="CR24" s="41"/>
      <c r="CS24" s="47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5"/>
      <c r="EU24" s="5"/>
      <c r="EV24" s="5"/>
    </row>
    <row r="25" spans="1:152" ht="27.75" customHeight="1" x14ac:dyDescent="0.35">
      <c r="A25" s="481"/>
      <c r="B25" s="164" t="s">
        <v>69</v>
      </c>
      <c r="C25" s="155" t="s">
        <v>70</v>
      </c>
      <c r="D25" s="156">
        <f t="shared" si="25"/>
        <v>30</v>
      </c>
      <c r="E25" s="157">
        <f t="shared" si="26"/>
        <v>20</v>
      </c>
      <c r="F25" s="108">
        <f t="shared" ref="F25:H25" si="30">SUM(W25,AJ25,AW25,BJ25,BW25,CJ25)</f>
        <v>0</v>
      </c>
      <c r="G25" s="108">
        <f t="shared" si="30"/>
        <v>30</v>
      </c>
      <c r="H25" s="109">
        <f t="shared" si="30"/>
        <v>0</v>
      </c>
      <c r="I25" s="109"/>
      <c r="J25" s="109"/>
      <c r="K25" s="109"/>
      <c r="L25" s="109"/>
      <c r="M25" s="109"/>
      <c r="N25" s="109">
        <f t="shared" si="28"/>
        <v>0</v>
      </c>
      <c r="O25" s="109"/>
      <c r="P25" s="71">
        <f t="shared" si="15"/>
        <v>1.2</v>
      </c>
      <c r="Q25" s="71">
        <f t="shared" si="16"/>
        <v>0.8</v>
      </c>
      <c r="R25" s="158">
        <f t="shared" si="29"/>
        <v>2</v>
      </c>
      <c r="S25" s="165" t="s">
        <v>71</v>
      </c>
      <c r="T25" s="166">
        <v>2</v>
      </c>
      <c r="U25" s="167"/>
      <c r="V25" s="108">
        <v>20</v>
      </c>
      <c r="W25" s="168"/>
      <c r="X25" s="108">
        <v>30</v>
      </c>
      <c r="Y25" s="168"/>
      <c r="Z25" s="33"/>
      <c r="AA25" s="33"/>
      <c r="AB25" s="33"/>
      <c r="AC25" s="33"/>
      <c r="AD25" s="33"/>
      <c r="AE25" s="34"/>
      <c r="AF25" s="125"/>
      <c r="AG25" s="33"/>
      <c r="AH25" s="36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115"/>
      <c r="AT25" s="169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4"/>
      <c r="BF25" s="116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117"/>
      <c r="BT25" s="169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42"/>
      <c r="CG25" s="169"/>
      <c r="CH25" s="33"/>
      <c r="CI25" s="33"/>
      <c r="CJ25" s="33"/>
      <c r="CK25" s="33"/>
      <c r="CL25" s="34"/>
      <c r="CM25" s="170"/>
      <c r="CN25" s="33"/>
      <c r="CO25" s="33"/>
      <c r="CP25" s="33"/>
      <c r="CQ25" s="33"/>
      <c r="CR25" s="34"/>
      <c r="CS25" s="47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5"/>
      <c r="EU25" s="5"/>
      <c r="EV25" s="5"/>
    </row>
    <row r="26" spans="1:152" ht="18" customHeight="1" x14ac:dyDescent="0.35">
      <c r="A26" s="481"/>
      <c r="B26" s="171" t="s">
        <v>72</v>
      </c>
      <c r="C26" s="155"/>
      <c r="D26" s="172">
        <f t="shared" si="25"/>
        <v>0</v>
      </c>
      <c r="E26" s="173">
        <f t="shared" si="26"/>
        <v>0</v>
      </c>
      <c r="F26" s="122">
        <f t="shared" ref="F26:H26" si="31">SUM(W26,AJ26,AW26,BJ26,BW26,CJ26)</f>
        <v>0</v>
      </c>
      <c r="G26" s="122">
        <f t="shared" si="31"/>
        <v>0</v>
      </c>
      <c r="H26" s="105">
        <f t="shared" si="31"/>
        <v>0</v>
      </c>
      <c r="I26" s="105"/>
      <c r="J26" s="105"/>
      <c r="K26" s="105"/>
      <c r="L26" s="105"/>
      <c r="M26" s="105"/>
      <c r="N26" s="109">
        <f t="shared" si="28"/>
        <v>0</v>
      </c>
      <c r="O26" s="105"/>
      <c r="P26" s="71" t="e">
        <f t="shared" si="15"/>
        <v>#DIV/0!</v>
      </c>
      <c r="Q26" s="71"/>
      <c r="R26" s="174">
        <f t="shared" si="29"/>
        <v>0</v>
      </c>
      <c r="S26" s="175" t="s">
        <v>59</v>
      </c>
      <c r="T26" s="127"/>
      <c r="U26" s="114"/>
      <c r="V26" s="114"/>
      <c r="W26" s="49"/>
      <c r="X26" s="49"/>
      <c r="Y26" s="176"/>
      <c r="Z26" s="176"/>
      <c r="AA26" s="176"/>
      <c r="AB26" s="176"/>
      <c r="AC26" s="176"/>
      <c r="AD26" s="176"/>
      <c r="AE26" s="177"/>
      <c r="AF26" s="125"/>
      <c r="AG26" s="176"/>
      <c r="AH26" s="114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15"/>
      <c r="AT26" s="178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7"/>
      <c r="BF26" s="125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17"/>
      <c r="BT26" s="178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7"/>
      <c r="CF26" s="42"/>
      <c r="CG26" s="178"/>
      <c r="CH26" s="176"/>
      <c r="CI26" s="176"/>
      <c r="CJ26" s="176"/>
      <c r="CK26" s="176"/>
      <c r="CL26" s="177"/>
      <c r="CM26" s="179"/>
      <c r="CN26" s="176"/>
      <c r="CO26" s="176"/>
      <c r="CP26" s="176"/>
      <c r="CQ26" s="176"/>
      <c r="CR26" s="177"/>
      <c r="CS26" s="47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5"/>
      <c r="EU26" s="5"/>
      <c r="EV26" s="5"/>
    </row>
    <row r="27" spans="1:152" ht="15.75" customHeight="1" x14ac:dyDescent="0.35">
      <c r="A27" s="481"/>
      <c r="B27" s="171" t="s">
        <v>73</v>
      </c>
      <c r="C27" s="180" t="s">
        <v>74</v>
      </c>
      <c r="D27" s="172">
        <f t="shared" si="25"/>
        <v>45</v>
      </c>
      <c r="E27" s="173">
        <f t="shared" si="26"/>
        <v>30</v>
      </c>
      <c r="F27" s="122">
        <f t="shared" ref="F27:H27" si="32">SUM(W27,AJ27,AW27,BJ27,BW27,CJ27)</f>
        <v>15</v>
      </c>
      <c r="G27" s="122">
        <f t="shared" si="32"/>
        <v>30</v>
      </c>
      <c r="H27" s="105">
        <f t="shared" si="32"/>
        <v>0</v>
      </c>
      <c r="I27" s="105"/>
      <c r="J27" s="105"/>
      <c r="K27" s="105"/>
      <c r="L27" s="105"/>
      <c r="M27" s="105"/>
      <c r="N27" s="105">
        <f t="shared" si="28"/>
        <v>0</v>
      </c>
      <c r="O27" s="105"/>
      <c r="P27" s="71">
        <f t="shared" si="15"/>
        <v>1.8</v>
      </c>
      <c r="Q27" s="71">
        <f t="shared" ref="Q27:Q46" si="33">R27-P27</f>
        <v>1.2</v>
      </c>
      <c r="R27" s="174">
        <f t="shared" si="29"/>
        <v>3</v>
      </c>
      <c r="S27" s="175" t="s">
        <v>71</v>
      </c>
      <c r="T27" s="127">
        <v>3</v>
      </c>
      <c r="U27" s="114"/>
      <c r="V27" s="114">
        <v>30</v>
      </c>
      <c r="W27" s="114">
        <v>15</v>
      </c>
      <c r="X27" s="114">
        <v>30</v>
      </c>
      <c r="Y27" s="176"/>
      <c r="Z27" s="176"/>
      <c r="AA27" s="176"/>
      <c r="AB27" s="176"/>
      <c r="AC27" s="176"/>
      <c r="AD27" s="176"/>
      <c r="AE27" s="177"/>
      <c r="AF27" s="125"/>
      <c r="AG27" s="176"/>
      <c r="AH27" s="114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15"/>
      <c r="AT27" s="178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7"/>
      <c r="BF27" s="125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17"/>
      <c r="BT27" s="178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7"/>
      <c r="CF27" s="42"/>
      <c r="CG27" s="178"/>
      <c r="CH27" s="176"/>
      <c r="CI27" s="176"/>
      <c r="CJ27" s="176"/>
      <c r="CK27" s="176"/>
      <c r="CL27" s="177"/>
      <c r="CM27" s="179"/>
      <c r="CN27" s="176"/>
      <c r="CO27" s="176"/>
      <c r="CP27" s="176"/>
      <c r="CQ27" s="176"/>
      <c r="CR27" s="177"/>
      <c r="CS27" s="47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5"/>
      <c r="EU27" s="5"/>
      <c r="EV27" s="5"/>
    </row>
    <row r="28" spans="1:152" ht="15.75" customHeight="1" x14ac:dyDescent="0.35">
      <c r="A28" s="481"/>
      <c r="B28" s="171" t="s">
        <v>75</v>
      </c>
      <c r="C28" s="180" t="s">
        <v>76</v>
      </c>
      <c r="D28" s="172">
        <f t="shared" si="25"/>
        <v>45</v>
      </c>
      <c r="E28" s="173">
        <f t="shared" si="26"/>
        <v>30</v>
      </c>
      <c r="F28" s="122">
        <f t="shared" ref="F28:H28" si="34">SUM(W28,AJ28,AW28,BJ28,BW28,CJ28)</f>
        <v>15</v>
      </c>
      <c r="G28" s="122">
        <f t="shared" si="34"/>
        <v>30</v>
      </c>
      <c r="H28" s="105">
        <f t="shared" si="34"/>
        <v>0</v>
      </c>
      <c r="I28" s="105"/>
      <c r="J28" s="105"/>
      <c r="K28" s="105"/>
      <c r="L28" s="105"/>
      <c r="M28" s="105"/>
      <c r="N28" s="105">
        <f t="shared" si="28"/>
        <v>0</v>
      </c>
      <c r="O28" s="105"/>
      <c r="P28" s="71">
        <f t="shared" si="15"/>
        <v>1.8</v>
      </c>
      <c r="Q28" s="71">
        <f t="shared" si="33"/>
        <v>1.2</v>
      </c>
      <c r="R28" s="174">
        <f t="shared" si="29"/>
        <v>3</v>
      </c>
      <c r="S28" s="175" t="s">
        <v>71</v>
      </c>
      <c r="T28" s="181">
        <v>3</v>
      </c>
      <c r="U28" s="105"/>
      <c r="V28" s="105">
        <v>30</v>
      </c>
      <c r="W28" s="122">
        <v>15</v>
      </c>
      <c r="X28" s="105">
        <v>30</v>
      </c>
      <c r="Y28" s="182"/>
      <c r="Z28" s="176"/>
      <c r="AA28" s="176"/>
      <c r="AB28" s="176"/>
      <c r="AC28" s="176"/>
      <c r="AD28" s="176"/>
      <c r="AE28" s="177"/>
      <c r="AF28" s="125"/>
      <c r="AG28" s="176"/>
      <c r="AH28" s="114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15"/>
      <c r="AT28" s="178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7"/>
      <c r="BF28" s="125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17"/>
      <c r="BT28" s="178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7"/>
      <c r="CF28" s="42"/>
      <c r="CG28" s="178"/>
      <c r="CH28" s="176"/>
      <c r="CI28" s="176"/>
      <c r="CJ28" s="176"/>
      <c r="CK28" s="176"/>
      <c r="CL28" s="177"/>
      <c r="CM28" s="179"/>
      <c r="CN28" s="176"/>
      <c r="CO28" s="176"/>
      <c r="CP28" s="176"/>
      <c r="CQ28" s="176"/>
      <c r="CR28" s="177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5"/>
      <c r="EU28" s="5"/>
      <c r="EV28" s="5"/>
    </row>
    <row r="29" spans="1:152" ht="46.5" customHeight="1" x14ac:dyDescent="0.35">
      <c r="A29" s="481"/>
      <c r="B29" s="171" t="s">
        <v>77</v>
      </c>
      <c r="C29" s="180" t="s">
        <v>78</v>
      </c>
      <c r="D29" s="172">
        <f t="shared" si="25"/>
        <v>45</v>
      </c>
      <c r="E29" s="173">
        <f t="shared" si="26"/>
        <v>30</v>
      </c>
      <c r="F29" s="122">
        <f t="shared" ref="F29:H29" si="35">SUM(W29,AJ29,AW29,BJ29,BW29,CJ29)</f>
        <v>0</v>
      </c>
      <c r="G29" s="122">
        <f t="shared" si="35"/>
        <v>45</v>
      </c>
      <c r="H29" s="105">
        <f t="shared" si="35"/>
        <v>0</v>
      </c>
      <c r="I29" s="105"/>
      <c r="J29" s="105"/>
      <c r="K29" s="105"/>
      <c r="L29" s="105"/>
      <c r="M29" s="105"/>
      <c r="N29" s="105">
        <f t="shared" si="28"/>
        <v>0</v>
      </c>
      <c r="O29" s="105"/>
      <c r="P29" s="71">
        <f t="shared" si="15"/>
        <v>1.8</v>
      </c>
      <c r="Q29" s="71">
        <f t="shared" si="33"/>
        <v>1.2</v>
      </c>
      <c r="R29" s="174">
        <f t="shared" si="29"/>
        <v>3</v>
      </c>
      <c r="S29" s="175" t="s">
        <v>71</v>
      </c>
      <c r="T29" s="178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7"/>
      <c r="AF29" s="125"/>
      <c r="AG29" s="176"/>
      <c r="AH29" s="114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15"/>
      <c r="AT29" s="178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7"/>
      <c r="BF29" s="125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17"/>
      <c r="BT29" s="183">
        <v>3</v>
      </c>
      <c r="BU29" s="122"/>
      <c r="BV29" s="122">
        <v>30</v>
      </c>
      <c r="BW29" s="182"/>
      <c r="BX29" s="122">
        <v>45</v>
      </c>
      <c r="BY29" s="176"/>
      <c r="BZ29" s="176"/>
      <c r="CA29" s="176"/>
      <c r="CB29" s="176"/>
      <c r="CC29" s="176"/>
      <c r="CD29" s="176"/>
      <c r="CE29" s="177"/>
      <c r="CF29" s="42"/>
      <c r="CG29" s="178"/>
      <c r="CH29" s="176"/>
      <c r="CI29" s="176"/>
      <c r="CJ29" s="176"/>
      <c r="CK29" s="176"/>
      <c r="CL29" s="177"/>
      <c r="CM29" s="179"/>
      <c r="CN29" s="176"/>
      <c r="CO29" s="176"/>
      <c r="CP29" s="176"/>
      <c r="CQ29" s="176"/>
      <c r="CR29" s="177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5"/>
      <c r="EU29" s="5"/>
      <c r="EV29" s="5"/>
    </row>
    <row r="30" spans="1:152" ht="12.75" customHeight="1" x14ac:dyDescent="0.35">
      <c r="A30" s="481"/>
      <c r="B30" s="171" t="s">
        <v>79</v>
      </c>
      <c r="C30" s="180" t="s">
        <v>80</v>
      </c>
      <c r="D30" s="172">
        <f t="shared" si="25"/>
        <v>30</v>
      </c>
      <c r="E30" s="173">
        <f t="shared" si="26"/>
        <v>20</v>
      </c>
      <c r="F30" s="122">
        <f t="shared" ref="F30:H30" si="36">SUM(W30,AJ30,AW30,BJ30,BW30,CJ30)</f>
        <v>0</v>
      </c>
      <c r="G30" s="122">
        <f t="shared" si="36"/>
        <v>30</v>
      </c>
      <c r="H30" s="105">
        <f t="shared" si="36"/>
        <v>0</v>
      </c>
      <c r="I30" s="105"/>
      <c r="J30" s="105"/>
      <c r="K30" s="105"/>
      <c r="L30" s="105"/>
      <c r="M30" s="105"/>
      <c r="N30" s="105">
        <f t="shared" si="28"/>
        <v>0</v>
      </c>
      <c r="O30" s="105"/>
      <c r="P30" s="71">
        <f t="shared" si="15"/>
        <v>1.2</v>
      </c>
      <c r="Q30" s="71">
        <f t="shared" si="33"/>
        <v>0.8</v>
      </c>
      <c r="R30" s="174">
        <f t="shared" si="29"/>
        <v>2</v>
      </c>
      <c r="S30" s="175" t="s">
        <v>71</v>
      </c>
      <c r="T30" s="178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7"/>
      <c r="AF30" s="125"/>
      <c r="AG30" s="176"/>
      <c r="AH30" s="114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15"/>
      <c r="AT30" s="178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7"/>
      <c r="BF30" s="125"/>
      <c r="BG30" s="122">
        <v>2</v>
      </c>
      <c r="BH30" s="122"/>
      <c r="BI30" s="122">
        <v>20</v>
      </c>
      <c r="BJ30" s="182"/>
      <c r="BK30" s="122">
        <v>30</v>
      </c>
      <c r="BL30" s="182"/>
      <c r="BM30" s="176"/>
      <c r="BN30" s="176"/>
      <c r="BO30" s="176"/>
      <c r="BP30" s="176"/>
      <c r="BQ30" s="176"/>
      <c r="BR30" s="176"/>
      <c r="BS30" s="117"/>
      <c r="BT30" s="178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7"/>
      <c r="CF30" s="42"/>
      <c r="CG30" s="178"/>
      <c r="CH30" s="176"/>
      <c r="CI30" s="176"/>
      <c r="CJ30" s="176"/>
      <c r="CK30" s="176"/>
      <c r="CL30" s="177"/>
      <c r="CM30" s="179"/>
      <c r="CN30" s="176"/>
      <c r="CO30" s="176"/>
      <c r="CP30" s="176"/>
      <c r="CQ30" s="176"/>
      <c r="CR30" s="177"/>
      <c r="CS30" s="47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5"/>
      <c r="EU30" s="5"/>
      <c r="EV30" s="5"/>
    </row>
    <row r="31" spans="1:152" ht="12.75" customHeight="1" x14ac:dyDescent="0.35">
      <c r="A31" s="481"/>
      <c r="B31" s="171" t="s">
        <v>81</v>
      </c>
      <c r="C31" s="155" t="s">
        <v>82</v>
      </c>
      <c r="D31" s="172">
        <f t="shared" si="25"/>
        <v>15</v>
      </c>
      <c r="E31" s="173">
        <f t="shared" si="26"/>
        <v>10</v>
      </c>
      <c r="F31" s="122">
        <f t="shared" ref="F31:H31" si="37">SUM(W31,AJ31,AW31,BJ31,BW31,CJ31)</f>
        <v>0</v>
      </c>
      <c r="G31" s="122">
        <f t="shared" si="37"/>
        <v>15</v>
      </c>
      <c r="H31" s="105">
        <f t="shared" si="37"/>
        <v>0</v>
      </c>
      <c r="I31" s="105"/>
      <c r="J31" s="105"/>
      <c r="K31" s="105"/>
      <c r="L31" s="105"/>
      <c r="M31" s="105"/>
      <c r="N31" s="105">
        <f t="shared" si="28"/>
        <v>0</v>
      </c>
      <c r="O31" s="105"/>
      <c r="P31" s="71">
        <f t="shared" si="15"/>
        <v>0.6</v>
      </c>
      <c r="Q31" s="71">
        <f t="shared" si="33"/>
        <v>0.4</v>
      </c>
      <c r="R31" s="174">
        <f t="shared" si="29"/>
        <v>1</v>
      </c>
      <c r="S31" s="175" t="s">
        <v>71</v>
      </c>
      <c r="T31" s="127">
        <v>1</v>
      </c>
      <c r="U31" s="114"/>
      <c r="V31" s="114">
        <v>10</v>
      </c>
      <c r="W31" s="176"/>
      <c r="X31" s="49">
        <v>15</v>
      </c>
      <c r="Y31" s="176"/>
      <c r="Z31" s="176"/>
      <c r="AA31" s="176"/>
      <c r="AB31" s="176"/>
      <c r="AC31" s="176"/>
      <c r="AD31" s="176"/>
      <c r="AE31" s="177"/>
      <c r="AF31" s="125"/>
      <c r="AG31" s="176"/>
      <c r="AH31" s="114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15"/>
      <c r="AT31" s="178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7"/>
      <c r="BF31" s="125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17"/>
      <c r="BT31" s="178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7"/>
      <c r="CF31" s="42"/>
      <c r="CG31" s="178"/>
      <c r="CH31" s="176"/>
      <c r="CI31" s="176"/>
      <c r="CJ31" s="176"/>
      <c r="CK31" s="176"/>
      <c r="CL31" s="177"/>
      <c r="CM31" s="179"/>
      <c r="CN31" s="176"/>
      <c r="CO31" s="176"/>
      <c r="CP31" s="176"/>
      <c r="CQ31" s="176"/>
      <c r="CR31" s="177"/>
      <c r="CS31" s="47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5"/>
      <c r="EU31" s="5"/>
      <c r="EV31" s="5"/>
    </row>
    <row r="32" spans="1:152" ht="12.75" customHeight="1" x14ac:dyDescent="0.35">
      <c r="A32" s="481"/>
      <c r="B32" s="171" t="s">
        <v>83</v>
      </c>
      <c r="C32" s="184" t="s">
        <v>84</v>
      </c>
      <c r="D32" s="172">
        <f t="shared" si="25"/>
        <v>30</v>
      </c>
      <c r="E32" s="173">
        <f t="shared" si="26"/>
        <v>45</v>
      </c>
      <c r="F32" s="122">
        <f t="shared" ref="F32:H32" si="38">SUM(W32,AJ32,AW32,BJ32,BW32,CJ32)</f>
        <v>0</v>
      </c>
      <c r="G32" s="122">
        <f t="shared" si="38"/>
        <v>30</v>
      </c>
      <c r="H32" s="105">
        <f t="shared" si="38"/>
        <v>0</v>
      </c>
      <c r="I32" s="105"/>
      <c r="J32" s="105"/>
      <c r="K32" s="105"/>
      <c r="L32" s="105"/>
      <c r="M32" s="105"/>
      <c r="N32" s="105">
        <f t="shared" si="28"/>
        <v>0</v>
      </c>
      <c r="O32" s="105"/>
      <c r="P32" s="71">
        <f t="shared" si="15"/>
        <v>1.2</v>
      </c>
      <c r="Q32" s="71">
        <f t="shared" si="33"/>
        <v>1.8</v>
      </c>
      <c r="R32" s="174">
        <f t="shared" si="29"/>
        <v>3</v>
      </c>
      <c r="S32" s="175" t="s">
        <v>71</v>
      </c>
      <c r="T32" s="127">
        <v>3</v>
      </c>
      <c r="U32" s="114"/>
      <c r="V32" s="114">
        <v>45</v>
      </c>
      <c r="W32" s="176"/>
      <c r="X32" s="114">
        <v>30</v>
      </c>
      <c r="Y32" s="176"/>
      <c r="Z32" s="176"/>
      <c r="AA32" s="176"/>
      <c r="AB32" s="176"/>
      <c r="AC32" s="176"/>
      <c r="AD32" s="176"/>
      <c r="AE32" s="177"/>
      <c r="AF32" s="125"/>
      <c r="AG32" s="176"/>
      <c r="AH32" s="114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15"/>
      <c r="AT32" s="178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7"/>
      <c r="BF32" s="125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17"/>
      <c r="BT32" s="178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7"/>
      <c r="CF32" s="42"/>
      <c r="CG32" s="178"/>
      <c r="CH32" s="176"/>
      <c r="CI32" s="176"/>
      <c r="CJ32" s="176"/>
      <c r="CK32" s="176"/>
      <c r="CL32" s="177"/>
      <c r="CM32" s="179"/>
      <c r="CN32" s="176"/>
      <c r="CO32" s="176"/>
      <c r="CP32" s="176"/>
      <c r="CQ32" s="176"/>
      <c r="CR32" s="177"/>
      <c r="CS32" s="47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5"/>
      <c r="EU32" s="5"/>
      <c r="EV32" s="5"/>
    </row>
    <row r="33" spans="1:152" ht="12.75" customHeight="1" x14ac:dyDescent="0.35">
      <c r="A33" s="481"/>
      <c r="B33" s="171" t="s">
        <v>85</v>
      </c>
      <c r="C33" s="184" t="s">
        <v>86</v>
      </c>
      <c r="D33" s="172">
        <f t="shared" si="25"/>
        <v>135</v>
      </c>
      <c r="E33" s="173">
        <f t="shared" si="26"/>
        <v>90</v>
      </c>
      <c r="F33" s="122">
        <f t="shared" ref="F33:H33" si="39">SUM(W33,AJ33,AW33,BJ33,BW33,CJ33)</f>
        <v>45</v>
      </c>
      <c r="G33" s="122">
        <f t="shared" si="39"/>
        <v>90</v>
      </c>
      <c r="H33" s="105">
        <f t="shared" si="39"/>
        <v>0</v>
      </c>
      <c r="I33" s="105"/>
      <c r="J33" s="105"/>
      <c r="K33" s="105"/>
      <c r="L33" s="105"/>
      <c r="M33" s="105"/>
      <c r="N33" s="105">
        <f t="shared" si="28"/>
        <v>0</v>
      </c>
      <c r="O33" s="105"/>
      <c r="P33" s="71">
        <f t="shared" si="15"/>
        <v>5.4</v>
      </c>
      <c r="Q33" s="71">
        <f t="shared" si="33"/>
        <v>3.5999999999999996</v>
      </c>
      <c r="R33" s="174">
        <f t="shared" si="29"/>
        <v>9</v>
      </c>
      <c r="S33" s="175" t="s">
        <v>51</v>
      </c>
      <c r="T33" s="178"/>
      <c r="U33" s="114"/>
      <c r="V33" s="176"/>
      <c r="W33" s="176"/>
      <c r="X33" s="176"/>
      <c r="Y33" s="176"/>
      <c r="Z33" s="176"/>
      <c r="AA33" s="176"/>
      <c r="AB33" s="176"/>
      <c r="AC33" s="176"/>
      <c r="AD33" s="176"/>
      <c r="AE33" s="177"/>
      <c r="AF33" s="125"/>
      <c r="AG33" s="114">
        <v>3</v>
      </c>
      <c r="AH33" s="114"/>
      <c r="AI33" s="114">
        <v>30</v>
      </c>
      <c r="AJ33" s="114">
        <v>15</v>
      </c>
      <c r="AK33" s="114">
        <v>30</v>
      </c>
      <c r="AL33" s="176"/>
      <c r="AM33" s="176"/>
      <c r="AN33" s="176"/>
      <c r="AO33" s="176"/>
      <c r="AP33" s="176"/>
      <c r="AQ33" s="176"/>
      <c r="AR33" s="176"/>
      <c r="AS33" s="115"/>
      <c r="AT33" s="127">
        <v>3</v>
      </c>
      <c r="AU33" s="114"/>
      <c r="AV33" s="114">
        <v>30</v>
      </c>
      <c r="AW33" s="114">
        <v>15</v>
      </c>
      <c r="AX33" s="114">
        <v>30</v>
      </c>
      <c r="AY33" s="176"/>
      <c r="AZ33" s="176"/>
      <c r="BA33" s="176"/>
      <c r="BB33" s="176"/>
      <c r="BC33" s="176"/>
      <c r="BD33" s="176"/>
      <c r="BE33" s="177"/>
      <c r="BF33" s="125"/>
      <c r="BG33" s="114">
        <v>3</v>
      </c>
      <c r="BH33" s="114"/>
      <c r="BI33" s="114">
        <v>30</v>
      </c>
      <c r="BJ33" s="114">
        <v>15</v>
      </c>
      <c r="BK33" s="114">
        <v>30</v>
      </c>
      <c r="BL33" s="176"/>
      <c r="BM33" s="176"/>
      <c r="BN33" s="176"/>
      <c r="BO33" s="176"/>
      <c r="BP33" s="176"/>
      <c r="BQ33" s="176"/>
      <c r="BR33" s="176"/>
      <c r="BS33" s="117"/>
      <c r="BT33" s="178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7"/>
      <c r="CF33" s="42"/>
      <c r="CG33" s="178"/>
      <c r="CH33" s="176"/>
      <c r="CI33" s="176"/>
      <c r="CJ33" s="176"/>
      <c r="CK33" s="176"/>
      <c r="CL33" s="177"/>
      <c r="CM33" s="179"/>
      <c r="CN33" s="176"/>
      <c r="CO33" s="176"/>
      <c r="CP33" s="176"/>
      <c r="CQ33" s="176"/>
      <c r="CR33" s="177"/>
      <c r="CS33" s="47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5"/>
      <c r="EU33" s="5"/>
      <c r="EV33" s="5"/>
    </row>
    <row r="34" spans="1:152" ht="12.75" customHeight="1" x14ac:dyDescent="0.35">
      <c r="A34" s="481"/>
      <c r="B34" s="171" t="s">
        <v>87</v>
      </c>
      <c r="C34" s="184" t="s">
        <v>88</v>
      </c>
      <c r="D34" s="172">
        <f t="shared" si="25"/>
        <v>120</v>
      </c>
      <c r="E34" s="173">
        <f t="shared" si="26"/>
        <v>80</v>
      </c>
      <c r="F34" s="122">
        <f t="shared" ref="F34:H34" si="40">SUM(W34,AJ34,AW34,BJ34,BW34,CJ34)</f>
        <v>0</v>
      </c>
      <c r="G34" s="122">
        <f t="shared" si="40"/>
        <v>120</v>
      </c>
      <c r="H34" s="105">
        <f t="shared" si="40"/>
        <v>0</v>
      </c>
      <c r="I34" s="105"/>
      <c r="J34" s="105"/>
      <c r="K34" s="105"/>
      <c r="L34" s="105"/>
      <c r="M34" s="105"/>
      <c r="N34" s="105">
        <f t="shared" si="28"/>
        <v>0</v>
      </c>
      <c r="O34" s="105"/>
      <c r="P34" s="71">
        <f t="shared" si="15"/>
        <v>4.8</v>
      </c>
      <c r="Q34" s="71">
        <f t="shared" si="33"/>
        <v>3.2</v>
      </c>
      <c r="R34" s="174">
        <f t="shared" si="29"/>
        <v>8</v>
      </c>
      <c r="S34" s="175" t="s">
        <v>71</v>
      </c>
      <c r="T34" s="178"/>
      <c r="U34" s="114"/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25"/>
      <c r="AG34" s="49">
        <v>3</v>
      </c>
      <c r="AH34" s="176"/>
      <c r="AI34" s="49">
        <v>30</v>
      </c>
      <c r="AJ34" s="176"/>
      <c r="AK34" s="49">
        <v>45</v>
      </c>
      <c r="AL34" s="176"/>
      <c r="AM34" s="176"/>
      <c r="AN34" s="176"/>
      <c r="AO34" s="176"/>
      <c r="AP34" s="176"/>
      <c r="AQ34" s="176"/>
      <c r="AR34" s="176"/>
      <c r="AS34" s="115"/>
      <c r="AT34" s="127">
        <v>3</v>
      </c>
      <c r="AU34" s="114"/>
      <c r="AV34" s="49">
        <v>30</v>
      </c>
      <c r="AW34" s="176"/>
      <c r="AX34" s="49">
        <v>45</v>
      </c>
      <c r="AY34" s="176"/>
      <c r="AZ34" s="176"/>
      <c r="BA34" s="176"/>
      <c r="BB34" s="176"/>
      <c r="BC34" s="176"/>
      <c r="BD34" s="176"/>
      <c r="BE34" s="177"/>
      <c r="BF34" s="125"/>
      <c r="BG34" s="49">
        <v>2</v>
      </c>
      <c r="BH34" s="49"/>
      <c r="BI34" s="49">
        <v>20</v>
      </c>
      <c r="BJ34" s="176"/>
      <c r="BK34" s="49">
        <v>30</v>
      </c>
      <c r="BL34" s="176"/>
      <c r="BM34" s="176"/>
      <c r="BN34" s="176"/>
      <c r="BO34" s="176"/>
      <c r="BP34" s="176"/>
      <c r="BQ34" s="176"/>
      <c r="BR34" s="176"/>
      <c r="BS34" s="117"/>
      <c r="BT34" s="178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7"/>
      <c r="CF34" s="42"/>
      <c r="CG34" s="178"/>
      <c r="CH34" s="176"/>
      <c r="CI34" s="176"/>
      <c r="CJ34" s="176"/>
      <c r="CK34" s="176"/>
      <c r="CL34" s="177"/>
      <c r="CM34" s="179"/>
      <c r="CN34" s="176"/>
      <c r="CO34" s="176"/>
      <c r="CP34" s="176"/>
      <c r="CQ34" s="176"/>
      <c r="CR34" s="177"/>
      <c r="CS34" s="47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5"/>
      <c r="EU34" s="5"/>
      <c r="EV34" s="5"/>
    </row>
    <row r="35" spans="1:152" ht="12.75" customHeight="1" x14ac:dyDescent="0.35">
      <c r="A35" s="481"/>
      <c r="B35" s="171" t="s">
        <v>89</v>
      </c>
      <c r="C35" s="184" t="s">
        <v>90</v>
      </c>
      <c r="D35" s="172">
        <f t="shared" si="25"/>
        <v>165</v>
      </c>
      <c r="E35" s="173">
        <f t="shared" si="26"/>
        <v>110</v>
      </c>
      <c r="F35" s="122">
        <f t="shared" ref="F35:H35" si="41">SUM(W35,AJ35,AW35,BJ35,BW35,CJ35)</f>
        <v>0</v>
      </c>
      <c r="G35" s="122">
        <f t="shared" si="41"/>
        <v>165</v>
      </c>
      <c r="H35" s="105">
        <f t="shared" si="41"/>
        <v>0</v>
      </c>
      <c r="I35" s="105"/>
      <c r="J35" s="105"/>
      <c r="K35" s="105"/>
      <c r="L35" s="105"/>
      <c r="M35" s="105"/>
      <c r="N35" s="105">
        <f t="shared" si="28"/>
        <v>0</v>
      </c>
      <c r="O35" s="105"/>
      <c r="P35" s="71">
        <f t="shared" si="15"/>
        <v>6.6</v>
      </c>
      <c r="Q35" s="71">
        <f t="shared" si="33"/>
        <v>4.4000000000000004</v>
      </c>
      <c r="R35" s="174">
        <f t="shared" si="29"/>
        <v>11</v>
      </c>
      <c r="S35" s="175" t="s">
        <v>71</v>
      </c>
      <c r="T35" s="178"/>
      <c r="U35" s="114"/>
      <c r="V35" s="176"/>
      <c r="W35" s="176"/>
      <c r="X35" s="176"/>
      <c r="Y35" s="176"/>
      <c r="Z35" s="176"/>
      <c r="AA35" s="176"/>
      <c r="AB35" s="176"/>
      <c r="AC35" s="176"/>
      <c r="AD35" s="176"/>
      <c r="AE35" s="177"/>
      <c r="AF35" s="125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15"/>
      <c r="AT35" s="127">
        <v>3</v>
      </c>
      <c r="AU35" s="114"/>
      <c r="AV35" s="114">
        <v>30</v>
      </c>
      <c r="AW35" s="176"/>
      <c r="AX35" s="114">
        <v>45</v>
      </c>
      <c r="AY35" s="176"/>
      <c r="AZ35" s="176"/>
      <c r="BA35" s="176"/>
      <c r="BB35" s="176"/>
      <c r="BC35" s="176"/>
      <c r="BD35" s="176"/>
      <c r="BE35" s="177"/>
      <c r="BF35" s="125"/>
      <c r="BG35" s="114">
        <v>2</v>
      </c>
      <c r="BH35" s="114"/>
      <c r="BI35" s="114">
        <v>20</v>
      </c>
      <c r="BJ35" s="176"/>
      <c r="BK35" s="114">
        <v>30</v>
      </c>
      <c r="BL35" s="176"/>
      <c r="BM35" s="176"/>
      <c r="BN35" s="176"/>
      <c r="BO35" s="176"/>
      <c r="BP35" s="176"/>
      <c r="BQ35" s="176"/>
      <c r="BR35" s="176"/>
      <c r="BS35" s="117"/>
      <c r="BT35" s="124">
        <v>3</v>
      </c>
      <c r="BU35" s="49"/>
      <c r="BV35" s="49">
        <v>30</v>
      </c>
      <c r="BW35" s="176"/>
      <c r="BX35" s="49">
        <v>45</v>
      </c>
      <c r="BY35" s="176"/>
      <c r="BZ35" s="176"/>
      <c r="CA35" s="176"/>
      <c r="CB35" s="176"/>
      <c r="CC35" s="176"/>
      <c r="CD35" s="176"/>
      <c r="CE35" s="177"/>
      <c r="CF35" s="42"/>
      <c r="CG35" s="124">
        <v>3</v>
      </c>
      <c r="CH35" s="49"/>
      <c r="CI35" s="49">
        <v>30</v>
      </c>
      <c r="CJ35" s="176"/>
      <c r="CK35" s="49">
        <v>45</v>
      </c>
      <c r="CL35" s="177"/>
      <c r="CM35" s="179"/>
      <c r="CN35" s="176"/>
      <c r="CO35" s="176"/>
      <c r="CP35" s="176"/>
      <c r="CQ35" s="176"/>
      <c r="CR35" s="177"/>
      <c r="CS35" s="47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5"/>
      <c r="EU35" s="5"/>
      <c r="EV35" s="5"/>
    </row>
    <row r="36" spans="1:152" ht="12.75" customHeight="1" x14ac:dyDescent="0.35">
      <c r="A36" s="481"/>
      <c r="B36" s="171" t="s">
        <v>91</v>
      </c>
      <c r="C36" s="184" t="s">
        <v>92</v>
      </c>
      <c r="D36" s="172">
        <f t="shared" si="25"/>
        <v>180</v>
      </c>
      <c r="E36" s="173">
        <f t="shared" si="26"/>
        <v>120</v>
      </c>
      <c r="F36" s="122">
        <f t="shared" ref="F36:H36" si="42">SUM(W36,AJ36,AW36,BJ36,BW36,CJ36)</f>
        <v>0</v>
      </c>
      <c r="G36" s="122">
        <f t="shared" si="42"/>
        <v>180</v>
      </c>
      <c r="H36" s="105">
        <f t="shared" si="42"/>
        <v>0</v>
      </c>
      <c r="I36" s="105"/>
      <c r="J36" s="105"/>
      <c r="K36" s="105"/>
      <c r="L36" s="105"/>
      <c r="M36" s="105"/>
      <c r="N36" s="105">
        <f t="shared" si="28"/>
        <v>0</v>
      </c>
      <c r="O36" s="105"/>
      <c r="P36" s="71">
        <f t="shared" si="15"/>
        <v>7.2</v>
      </c>
      <c r="Q36" s="71">
        <f t="shared" si="33"/>
        <v>4.8</v>
      </c>
      <c r="R36" s="174">
        <f t="shared" si="29"/>
        <v>12</v>
      </c>
      <c r="S36" s="175" t="s">
        <v>71</v>
      </c>
      <c r="T36" s="178"/>
      <c r="U36" s="114"/>
      <c r="V36" s="176"/>
      <c r="W36" s="176"/>
      <c r="X36" s="176"/>
      <c r="Y36" s="176"/>
      <c r="Z36" s="176"/>
      <c r="AA36" s="176"/>
      <c r="AB36" s="176"/>
      <c r="AC36" s="176"/>
      <c r="AD36" s="176"/>
      <c r="AE36" s="177"/>
      <c r="AF36" s="125"/>
      <c r="AG36" s="49">
        <v>2</v>
      </c>
      <c r="AH36" s="49"/>
      <c r="AI36" s="49">
        <v>20</v>
      </c>
      <c r="AJ36" s="176"/>
      <c r="AK36" s="49">
        <v>30</v>
      </c>
      <c r="AL36" s="176"/>
      <c r="AM36" s="176"/>
      <c r="AN36" s="176"/>
      <c r="AO36" s="176"/>
      <c r="AP36" s="176"/>
      <c r="AQ36" s="176"/>
      <c r="AR36" s="176"/>
      <c r="AS36" s="115"/>
      <c r="AT36" s="124">
        <v>2</v>
      </c>
      <c r="AU36" s="49"/>
      <c r="AV36" s="49">
        <v>20</v>
      </c>
      <c r="AW36" s="176"/>
      <c r="AX36" s="49">
        <v>30</v>
      </c>
      <c r="AY36" s="176"/>
      <c r="AZ36" s="176"/>
      <c r="BA36" s="176"/>
      <c r="BB36" s="176"/>
      <c r="BC36" s="176"/>
      <c r="BD36" s="176"/>
      <c r="BE36" s="177"/>
      <c r="BF36" s="125"/>
      <c r="BG36" s="114">
        <v>2</v>
      </c>
      <c r="BH36" s="114"/>
      <c r="BI36" s="114">
        <v>20</v>
      </c>
      <c r="BJ36" s="176"/>
      <c r="BK36" s="114">
        <v>30</v>
      </c>
      <c r="BL36" s="176"/>
      <c r="BM36" s="176"/>
      <c r="BN36" s="176"/>
      <c r="BO36" s="176"/>
      <c r="BP36" s="176"/>
      <c r="BQ36" s="176"/>
      <c r="BR36" s="176"/>
      <c r="BS36" s="117"/>
      <c r="BT36" s="124">
        <v>3</v>
      </c>
      <c r="BU36" s="49"/>
      <c r="BV36" s="49">
        <v>30</v>
      </c>
      <c r="BW36" s="176"/>
      <c r="BX36" s="49">
        <v>45</v>
      </c>
      <c r="BY36" s="176"/>
      <c r="BZ36" s="176"/>
      <c r="CA36" s="176"/>
      <c r="CB36" s="176"/>
      <c r="CC36" s="176"/>
      <c r="CD36" s="176"/>
      <c r="CE36" s="177"/>
      <c r="CF36" s="42"/>
      <c r="CG36" s="124">
        <v>3</v>
      </c>
      <c r="CH36" s="49"/>
      <c r="CI36" s="49">
        <v>30</v>
      </c>
      <c r="CJ36" s="176"/>
      <c r="CK36" s="49">
        <v>45</v>
      </c>
      <c r="CL36" s="177"/>
      <c r="CM36" s="179"/>
      <c r="CN36" s="176"/>
      <c r="CO36" s="176"/>
      <c r="CP36" s="176"/>
      <c r="CQ36" s="176"/>
      <c r="CR36" s="177"/>
      <c r="CS36" s="47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5"/>
      <c r="EU36" s="5"/>
      <c r="EV36" s="5"/>
    </row>
    <row r="37" spans="1:152" ht="12.75" customHeight="1" x14ac:dyDescent="0.35">
      <c r="A37" s="481"/>
      <c r="B37" s="171" t="s">
        <v>93</v>
      </c>
      <c r="C37" s="184" t="s">
        <v>94</v>
      </c>
      <c r="D37" s="172">
        <f t="shared" si="25"/>
        <v>75</v>
      </c>
      <c r="E37" s="173">
        <f t="shared" si="26"/>
        <v>50</v>
      </c>
      <c r="F37" s="122">
        <f t="shared" ref="F37:H37" si="43">SUM(W37,AJ37,AW37,BJ37,BW37,CJ37)</f>
        <v>0</v>
      </c>
      <c r="G37" s="122">
        <f t="shared" si="43"/>
        <v>75</v>
      </c>
      <c r="H37" s="105">
        <f t="shared" si="43"/>
        <v>0</v>
      </c>
      <c r="I37" s="105"/>
      <c r="J37" s="105"/>
      <c r="K37" s="105"/>
      <c r="L37" s="105"/>
      <c r="M37" s="105"/>
      <c r="N37" s="105">
        <f t="shared" si="28"/>
        <v>0</v>
      </c>
      <c r="O37" s="105"/>
      <c r="P37" s="71">
        <f t="shared" si="15"/>
        <v>3</v>
      </c>
      <c r="Q37" s="71">
        <f t="shared" si="33"/>
        <v>2</v>
      </c>
      <c r="R37" s="174">
        <f t="shared" si="29"/>
        <v>5</v>
      </c>
      <c r="S37" s="175" t="s">
        <v>71</v>
      </c>
      <c r="T37" s="178"/>
      <c r="U37" s="114"/>
      <c r="V37" s="176"/>
      <c r="W37" s="176"/>
      <c r="X37" s="176"/>
      <c r="Y37" s="176"/>
      <c r="Z37" s="176"/>
      <c r="AA37" s="176"/>
      <c r="AB37" s="176"/>
      <c r="AC37" s="176"/>
      <c r="AD37" s="176"/>
      <c r="AE37" s="177"/>
      <c r="AF37" s="125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15"/>
      <c r="AT37" s="178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7"/>
      <c r="BF37" s="125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17"/>
      <c r="BT37" s="124">
        <v>2</v>
      </c>
      <c r="BU37" s="49"/>
      <c r="BV37" s="49">
        <v>20</v>
      </c>
      <c r="BW37" s="176"/>
      <c r="BX37" s="49">
        <v>30</v>
      </c>
      <c r="BY37" s="176"/>
      <c r="BZ37" s="176"/>
      <c r="CA37" s="176"/>
      <c r="CB37" s="176"/>
      <c r="CC37" s="176"/>
      <c r="CD37" s="176"/>
      <c r="CE37" s="177"/>
      <c r="CF37" s="42"/>
      <c r="CG37" s="124">
        <v>3</v>
      </c>
      <c r="CH37" s="49"/>
      <c r="CI37" s="49">
        <v>30</v>
      </c>
      <c r="CJ37" s="176"/>
      <c r="CK37" s="49">
        <v>45</v>
      </c>
      <c r="CL37" s="177"/>
      <c r="CM37" s="179"/>
      <c r="CN37" s="176"/>
      <c r="CO37" s="176"/>
      <c r="CP37" s="176"/>
      <c r="CQ37" s="176"/>
      <c r="CR37" s="177"/>
      <c r="CS37" s="47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5"/>
      <c r="EU37" s="5"/>
      <c r="EV37" s="5"/>
    </row>
    <row r="38" spans="1:152" ht="12.75" customHeight="1" x14ac:dyDescent="0.35">
      <c r="A38" s="481"/>
      <c r="B38" s="171" t="s">
        <v>95</v>
      </c>
      <c r="C38" s="184" t="s">
        <v>96</v>
      </c>
      <c r="D38" s="172">
        <f t="shared" si="25"/>
        <v>75</v>
      </c>
      <c r="E38" s="173">
        <f t="shared" si="26"/>
        <v>50</v>
      </c>
      <c r="F38" s="122">
        <f t="shared" ref="F38:H38" si="44">SUM(W38,AJ38,AW38,BJ38,BW38,CJ38)</f>
        <v>0</v>
      </c>
      <c r="G38" s="122">
        <f t="shared" si="44"/>
        <v>75</v>
      </c>
      <c r="H38" s="105">
        <f t="shared" si="44"/>
        <v>0</v>
      </c>
      <c r="I38" s="105"/>
      <c r="J38" s="105"/>
      <c r="K38" s="105"/>
      <c r="L38" s="105"/>
      <c r="M38" s="105"/>
      <c r="N38" s="105">
        <f t="shared" si="28"/>
        <v>0</v>
      </c>
      <c r="O38" s="105"/>
      <c r="P38" s="71">
        <f t="shared" si="15"/>
        <v>3</v>
      </c>
      <c r="Q38" s="71">
        <f t="shared" si="33"/>
        <v>2</v>
      </c>
      <c r="R38" s="174">
        <f t="shared" si="29"/>
        <v>5</v>
      </c>
      <c r="S38" s="175" t="s">
        <v>71</v>
      </c>
      <c r="T38" s="178"/>
      <c r="U38" s="114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25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15"/>
      <c r="AT38" s="178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7"/>
      <c r="BF38" s="125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17"/>
      <c r="BT38" s="124">
        <v>2</v>
      </c>
      <c r="BU38" s="49"/>
      <c r="BV38" s="49">
        <v>20</v>
      </c>
      <c r="BW38" s="176"/>
      <c r="BX38" s="49">
        <v>30</v>
      </c>
      <c r="BY38" s="176"/>
      <c r="BZ38" s="176"/>
      <c r="CA38" s="176"/>
      <c r="CB38" s="176"/>
      <c r="CC38" s="176"/>
      <c r="CD38" s="176"/>
      <c r="CE38" s="177"/>
      <c r="CF38" s="42"/>
      <c r="CG38" s="124">
        <v>3</v>
      </c>
      <c r="CH38" s="49"/>
      <c r="CI38" s="49">
        <v>30</v>
      </c>
      <c r="CJ38" s="176"/>
      <c r="CK38" s="49">
        <v>45</v>
      </c>
      <c r="CL38" s="177"/>
      <c r="CM38" s="179"/>
      <c r="CN38" s="176"/>
      <c r="CO38" s="176"/>
      <c r="CP38" s="176"/>
      <c r="CQ38" s="176"/>
      <c r="CR38" s="177"/>
      <c r="CS38" s="47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5"/>
      <c r="EU38" s="5"/>
      <c r="EV38" s="5"/>
    </row>
    <row r="39" spans="1:152" ht="12.75" customHeight="1" x14ac:dyDescent="0.35">
      <c r="A39" s="481"/>
      <c r="B39" s="171" t="s">
        <v>97</v>
      </c>
      <c r="C39" s="184" t="s">
        <v>98</v>
      </c>
      <c r="D39" s="172">
        <f t="shared" si="25"/>
        <v>105</v>
      </c>
      <c r="E39" s="173">
        <f t="shared" si="26"/>
        <v>70</v>
      </c>
      <c r="F39" s="122">
        <f t="shared" ref="F39:H39" si="45">SUM(W39,AJ39,AW39,BJ39,BW39,CJ39)</f>
        <v>45</v>
      </c>
      <c r="G39" s="122">
        <f t="shared" si="45"/>
        <v>45</v>
      </c>
      <c r="H39" s="105">
        <f t="shared" si="45"/>
        <v>15</v>
      </c>
      <c r="I39" s="105"/>
      <c r="J39" s="105"/>
      <c r="K39" s="105"/>
      <c r="L39" s="105"/>
      <c r="M39" s="105"/>
      <c r="N39" s="105">
        <f t="shared" si="28"/>
        <v>0</v>
      </c>
      <c r="O39" s="105"/>
      <c r="P39" s="71">
        <f t="shared" si="15"/>
        <v>4.2</v>
      </c>
      <c r="Q39" s="71">
        <f t="shared" si="33"/>
        <v>2.8</v>
      </c>
      <c r="R39" s="174">
        <f t="shared" si="29"/>
        <v>7</v>
      </c>
      <c r="S39" s="175" t="s">
        <v>62</v>
      </c>
      <c r="T39" s="178"/>
      <c r="U39" s="114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  <c r="AF39" s="125"/>
      <c r="AG39" s="114">
        <v>5</v>
      </c>
      <c r="AH39" s="114"/>
      <c r="AI39" s="114">
        <v>50</v>
      </c>
      <c r="AJ39" s="114">
        <v>30</v>
      </c>
      <c r="AK39" s="114">
        <v>45</v>
      </c>
      <c r="AL39" s="176"/>
      <c r="AM39" s="176"/>
      <c r="AN39" s="176"/>
      <c r="AO39" s="176"/>
      <c r="AP39" s="176"/>
      <c r="AQ39" s="176"/>
      <c r="AR39" s="176"/>
      <c r="AS39" s="115"/>
      <c r="AT39" s="127">
        <v>2</v>
      </c>
      <c r="AU39" s="114"/>
      <c r="AV39" s="114">
        <v>20</v>
      </c>
      <c r="AW39" s="114">
        <v>15</v>
      </c>
      <c r="AX39" s="176"/>
      <c r="AY39" s="49">
        <v>15</v>
      </c>
      <c r="AZ39" s="176"/>
      <c r="BA39" s="176"/>
      <c r="BB39" s="176"/>
      <c r="BC39" s="176"/>
      <c r="BD39" s="176"/>
      <c r="BE39" s="177"/>
      <c r="BF39" s="125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17"/>
      <c r="BT39" s="178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7"/>
      <c r="CF39" s="42"/>
      <c r="CG39" s="178"/>
      <c r="CH39" s="176"/>
      <c r="CI39" s="176"/>
      <c r="CJ39" s="176"/>
      <c r="CK39" s="176"/>
      <c r="CL39" s="177"/>
      <c r="CM39" s="179"/>
      <c r="CN39" s="176"/>
      <c r="CO39" s="176"/>
      <c r="CP39" s="176"/>
      <c r="CQ39" s="176"/>
      <c r="CR39" s="177"/>
      <c r="CS39" s="47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5"/>
      <c r="EU39" s="5"/>
      <c r="EV39" s="5"/>
    </row>
    <row r="40" spans="1:152" ht="12.75" customHeight="1" x14ac:dyDescent="0.35">
      <c r="A40" s="481"/>
      <c r="B40" s="171" t="s">
        <v>99</v>
      </c>
      <c r="C40" s="184"/>
      <c r="D40" s="172">
        <f t="shared" si="25"/>
        <v>90</v>
      </c>
      <c r="E40" s="173">
        <f t="shared" si="26"/>
        <v>35</v>
      </c>
      <c r="F40" s="122">
        <f t="shared" ref="F40:H40" si="46">SUM(W40,AJ40,AW40,BJ40,BW40,CJ40)</f>
        <v>30</v>
      </c>
      <c r="G40" s="122">
        <f t="shared" si="46"/>
        <v>30</v>
      </c>
      <c r="H40" s="105">
        <f t="shared" si="46"/>
        <v>30</v>
      </c>
      <c r="I40" s="105"/>
      <c r="J40" s="105"/>
      <c r="K40" s="105"/>
      <c r="L40" s="105"/>
      <c r="M40" s="105"/>
      <c r="N40" s="105">
        <f t="shared" si="28"/>
        <v>0</v>
      </c>
      <c r="O40" s="105"/>
      <c r="P40" s="71">
        <f t="shared" si="15"/>
        <v>3.6</v>
      </c>
      <c r="Q40" s="71">
        <f t="shared" si="33"/>
        <v>1.4</v>
      </c>
      <c r="R40" s="174">
        <f t="shared" si="29"/>
        <v>5</v>
      </c>
      <c r="S40" s="175" t="s">
        <v>62</v>
      </c>
      <c r="T40" s="178"/>
      <c r="U40" s="114"/>
      <c r="V40" s="176"/>
      <c r="W40" s="176"/>
      <c r="X40" s="176"/>
      <c r="Y40" s="176"/>
      <c r="Z40" s="176"/>
      <c r="AA40" s="176"/>
      <c r="AB40" s="176"/>
      <c r="AC40" s="176"/>
      <c r="AD40" s="176"/>
      <c r="AE40" s="177"/>
      <c r="AF40" s="125"/>
      <c r="AG40" s="114">
        <v>3</v>
      </c>
      <c r="AH40" s="114"/>
      <c r="AI40" s="114">
        <v>30</v>
      </c>
      <c r="AJ40" s="114">
        <v>15</v>
      </c>
      <c r="AK40" s="114">
        <v>30</v>
      </c>
      <c r="AL40" s="176"/>
      <c r="AM40" s="176"/>
      <c r="AN40" s="176"/>
      <c r="AO40" s="176"/>
      <c r="AP40" s="176"/>
      <c r="AQ40" s="176"/>
      <c r="AR40" s="176"/>
      <c r="AS40" s="115"/>
      <c r="AT40" s="127">
        <v>2</v>
      </c>
      <c r="AU40" s="114"/>
      <c r="AV40" s="114">
        <v>5</v>
      </c>
      <c r="AW40" s="114">
        <v>15</v>
      </c>
      <c r="AX40" s="176"/>
      <c r="AY40" s="49">
        <v>30</v>
      </c>
      <c r="AZ40" s="176"/>
      <c r="BA40" s="176"/>
      <c r="BB40" s="176"/>
      <c r="BC40" s="176"/>
      <c r="BD40" s="176"/>
      <c r="BE40" s="177"/>
      <c r="BF40" s="125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17"/>
      <c r="BT40" s="178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7"/>
      <c r="CF40" s="42"/>
      <c r="CG40" s="178"/>
      <c r="CH40" s="176"/>
      <c r="CI40" s="176"/>
      <c r="CJ40" s="176"/>
      <c r="CK40" s="176"/>
      <c r="CL40" s="177"/>
      <c r="CM40" s="179"/>
      <c r="CN40" s="176"/>
      <c r="CO40" s="176"/>
      <c r="CP40" s="176"/>
      <c r="CQ40" s="176"/>
      <c r="CR40" s="177"/>
      <c r="CS40" s="47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5"/>
      <c r="EU40" s="5"/>
      <c r="EV40" s="5"/>
    </row>
    <row r="41" spans="1:152" ht="15" customHeight="1" x14ac:dyDescent="0.35">
      <c r="A41" s="481"/>
      <c r="B41" s="171" t="s">
        <v>100</v>
      </c>
      <c r="C41" s="184" t="s">
        <v>101</v>
      </c>
      <c r="D41" s="172">
        <f t="shared" si="25"/>
        <v>30</v>
      </c>
      <c r="E41" s="173">
        <f t="shared" si="26"/>
        <v>20</v>
      </c>
      <c r="F41" s="122">
        <f t="shared" ref="F41:H41" si="47">SUM(W41,AJ41,AW41,BJ41,BW41,CJ41)</f>
        <v>15</v>
      </c>
      <c r="G41" s="122">
        <f t="shared" si="47"/>
        <v>15</v>
      </c>
      <c r="H41" s="105">
        <f t="shared" si="47"/>
        <v>0</v>
      </c>
      <c r="I41" s="105"/>
      <c r="J41" s="105"/>
      <c r="K41" s="105"/>
      <c r="L41" s="105"/>
      <c r="M41" s="105"/>
      <c r="N41" s="105">
        <f t="shared" si="28"/>
        <v>0</v>
      </c>
      <c r="O41" s="105"/>
      <c r="P41" s="71">
        <f t="shared" si="15"/>
        <v>1.2</v>
      </c>
      <c r="Q41" s="71">
        <f t="shared" si="33"/>
        <v>0.8</v>
      </c>
      <c r="R41" s="174">
        <f t="shared" si="29"/>
        <v>2</v>
      </c>
      <c r="S41" s="175" t="s">
        <v>71</v>
      </c>
      <c r="T41" s="178"/>
      <c r="U41" s="114"/>
      <c r="V41" s="176"/>
      <c r="W41" s="176"/>
      <c r="X41" s="176"/>
      <c r="Y41" s="176"/>
      <c r="Z41" s="176"/>
      <c r="AA41" s="176"/>
      <c r="AB41" s="176"/>
      <c r="AC41" s="176"/>
      <c r="AD41" s="176"/>
      <c r="AE41" s="177"/>
      <c r="AF41" s="125"/>
      <c r="AG41" s="176"/>
      <c r="AH41" s="114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15"/>
      <c r="AT41" s="178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7"/>
      <c r="BF41" s="125"/>
      <c r="BG41" s="105">
        <v>2</v>
      </c>
      <c r="BH41" s="105"/>
      <c r="BI41" s="105">
        <v>20</v>
      </c>
      <c r="BJ41" s="105">
        <v>15</v>
      </c>
      <c r="BK41" s="105">
        <v>15</v>
      </c>
      <c r="BL41" s="176"/>
      <c r="BM41" s="176"/>
      <c r="BN41" s="176"/>
      <c r="BO41" s="176"/>
      <c r="BP41" s="176"/>
      <c r="BQ41" s="176"/>
      <c r="BR41" s="176"/>
      <c r="BS41" s="117"/>
      <c r="BT41" s="178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7"/>
      <c r="CF41" s="42"/>
      <c r="CG41" s="178"/>
      <c r="CH41" s="176"/>
      <c r="CI41" s="176"/>
      <c r="CJ41" s="176"/>
      <c r="CK41" s="176"/>
      <c r="CL41" s="177"/>
      <c r="CM41" s="179"/>
      <c r="CN41" s="176"/>
      <c r="CO41" s="176"/>
      <c r="CP41" s="176"/>
      <c r="CQ41" s="176"/>
      <c r="CR41" s="177"/>
      <c r="CS41" s="47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5"/>
      <c r="EU41" s="5"/>
      <c r="EV41" s="5"/>
    </row>
    <row r="42" spans="1:152" ht="12.75" customHeight="1" x14ac:dyDescent="0.35">
      <c r="A42" s="481"/>
      <c r="B42" s="185" t="s">
        <v>102</v>
      </c>
      <c r="C42" s="186" t="s">
        <v>103</v>
      </c>
      <c r="D42" s="187">
        <f t="shared" si="25"/>
        <v>30</v>
      </c>
      <c r="E42" s="188">
        <f t="shared" si="26"/>
        <v>270</v>
      </c>
      <c r="F42" s="130">
        <f t="shared" ref="F42:H42" si="48">SUM(W42,AJ42,AW42,BJ42,BW42,CJ42)</f>
        <v>0</v>
      </c>
      <c r="G42" s="130">
        <f t="shared" si="48"/>
        <v>30</v>
      </c>
      <c r="H42" s="131">
        <f t="shared" si="48"/>
        <v>0</v>
      </c>
      <c r="I42" s="130"/>
      <c r="J42" s="130"/>
      <c r="K42" s="130"/>
      <c r="L42" s="130"/>
      <c r="M42" s="130"/>
      <c r="N42" s="131">
        <f t="shared" si="28"/>
        <v>0</v>
      </c>
      <c r="O42" s="130"/>
      <c r="P42" s="71">
        <f t="shared" si="15"/>
        <v>1.2</v>
      </c>
      <c r="Q42" s="71">
        <f t="shared" si="33"/>
        <v>10.8</v>
      </c>
      <c r="R42" s="189">
        <f t="shared" si="29"/>
        <v>12</v>
      </c>
      <c r="S42" s="190" t="s">
        <v>71</v>
      </c>
      <c r="T42" s="191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4"/>
      <c r="AF42" s="195"/>
      <c r="AG42" s="196"/>
      <c r="AH42" s="197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8"/>
      <c r="AT42" s="191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4"/>
      <c r="BF42" s="195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9"/>
      <c r="BT42" s="200">
        <v>2</v>
      </c>
      <c r="BU42" s="192"/>
      <c r="BV42" s="192">
        <v>35</v>
      </c>
      <c r="BW42" s="193"/>
      <c r="BX42" s="192">
        <v>15</v>
      </c>
      <c r="BY42" s="193"/>
      <c r="BZ42" s="193"/>
      <c r="CA42" s="193"/>
      <c r="CB42" s="193"/>
      <c r="CC42" s="193"/>
      <c r="CD42" s="193"/>
      <c r="CE42" s="194"/>
      <c r="CF42" s="201"/>
      <c r="CG42" s="200">
        <v>10</v>
      </c>
      <c r="CH42" s="192"/>
      <c r="CI42" s="192">
        <v>235</v>
      </c>
      <c r="CJ42" s="193"/>
      <c r="CK42" s="192">
        <v>15</v>
      </c>
      <c r="CL42" s="194"/>
      <c r="CM42" s="202"/>
      <c r="CN42" s="192"/>
      <c r="CO42" s="192"/>
      <c r="CP42" s="192"/>
      <c r="CQ42" s="192"/>
      <c r="CR42" s="194"/>
      <c r="CS42" s="203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53"/>
      <c r="EU42" s="153"/>
      <c r="EV42" s="153"/>
    </row>
    <row r="43" spans="1:152" ht="12.75" customHeight="1" x14ac:dyDescent="0.35">
      <c r="A43" s="482"/>
      <c r="B43" s="204"/>
      <c r="C43" s="205" t="s">
        <v>65</v>
      </c>
      <c r="D43" s="206">
        <f t="shared" ref="D43:O43" si="49">SUM(D24:D42)</f>
        <v>1290</v>
      </c>
      <c r="E43" s="142">
        <f t="shared" si="49"/>
        <v>1085</v>
      </c>
      <c r="F43" s="142">
        <f t="shared" si="49"/>
        <v>180</v>
      </c>
      <c r="G43" s="142">
        <f t="shared" si="49"/>
        <v>1065</v>
      </c>
      <c r="H43" s="142">
        <f t="shared" si="49"/>
        <v>45</v>
      </c>
      <c r="I43" s="142">
        <f t="shared" si="49"/>
        <v>0</v>
      </c>
      <c r="J43" s="142">
        <f t="shared" si="49"/>
        <v>0</v>
      </c>
      <c r="K43" s="142">
        <f t="shared" si="49"/>
        <v>0</v>
      </c>
      <c r="L43" s="142">
        <f t="shared" si="49"/>
        <v>0</v>
      </c>
      <c r="M43" s="142">
        <f t="shared" si="49"/>
        <v>0</v>
      </c>
      <c r="N43" s="142">
        <f t="shared" si="49"/>
        <v>0</v>
      </c>
      <c r="O43" s="142">
        <f t="shared" si="49"/>
        <v>0</v>
      </c>
      <c r="P43" s="143">
        <f t="shared" si="15"/>
        <v>51.6</v>
      </c>
      <c r="Q43" s="143">
        <f t="shared" si="33"/>
        <v>43.4</v>
      </c>
      <c r="R43" s="144">
        <f>SUM(R24:R42)</f>
        <v>95</v>
      </c>
      <c r="S43" s="207">
        <v>5</v>
      </c>
      <c r="T43" s="208">
        <f t="shared" ref="T43:CR43" si="50">SUM(T24:T42)</f>
        <v>14</v>
      </c>
      <c r="U43" s="209">
        <f t="shared" si="50"/>
        <v>0</v>
      </c>
      <c r="V43" s="209">
        <f t="shared" si="50"/>
        <v>140</v>
      </c>
      <c r="W43" s="209">
        <f t="shared" si="50"/>
        <v>45</v>
      </c>
      <c r="X43" s="209">
        <f t="shared" si="50"/>
        <v>165</v>
      </c>
      <c r="Y43" s="209">
        <f t="shared" si="50"/>
        <v>0</v>
      </c>
      <c r="Z43" s="209">
        <f t="shared" si="50"/>
        <v>0</v>
      </c>
      <c r="AA43" s="209">
        <f t="shared" si="50"/>
        <v>0</v>
      </c>
      <c r="AB43" s="209">
        <f t="shared" si="50"/>
        <v>0</v>
      </c>
      <c r="AC43" s="209">
        <f t="shared" si="50"/>
        <v>0</v>
      </c>
      <c r="AD43" s="209">
        <f t="shared" si="50"/>
        <v>0</v>
      </c>
      <c r="AE43" s="210">
        <f t="shared" si="50"/>
        <v>0</v>
      </c>
      <c r="AF43" s="211">
        <f t="shared" si="50"/>
        <v>0</v>
      </c>
      <c r="AG43" s="208">
        <f t="shared" si="50"/>
        <v>16</v>
      </c>
      <c r="AH43" s="209">
        <f t="shared" si="50"/>
        <v>0</v>
      </c>
      <c r="AI43" s="209">
        <f t="shared" si="50"/>
        <v>160</v>
      </c>
      <c r="AJ43" s="209">
        <f t="shared" si="50"/>
        <v>60</v>
      </c>
      <c r="AK43" s="209">
        <f t="shared" si="50"/>
        <v>180</v>
      </c>
      <c r="AL43" s="209">
        <f t="shared" si="50"/>
        <v>0</v>
      </c>
      <c r="AM43" s="209">
        <f t="shared" si="50"/>
        <v>0</v>
      </c>
      <c r="AN43" s="209">
        <f t="shared" si="50"/>
        <v>0</v>
      </c>
      <c r="AO43" s="209">
        <f t="shared" si="50"/>
        <v>0</v>
      </c>
      <c r="AP43" s="209">
        <f t="shared" si="50"/>
        <v>0</v>
      </c>
      <c r="AQ43" s="209">
        <f t="shared" si="50"/>
        <v>0</v>
      </c>
      <c r="AR43" s="210">
        <f t="shared" si="50"/>
        <v>0</v>
      </c>
      <c r="AS43" s="212">
        <f t="shared" si="50"/>
        <v>0</v>
      </c>
      <c r="AT43" s="213">
        <f t="shared" si="50"/>
        <v>15</v>
      </c>
      <c r="AU43" s="214">
        <f t="shared" si="50"/>
        <v>0</v>
      </c>
      <c r="AV43" s="214">
        <f t="shared" si="50"/>
        <v>135</v>
      </c>
      <c r="AW43" s="214">
        <f t="shared" si="50"/>
        <v>45</v>
      </c>
      <c r="AX43" s="214">
        <f t="shared" si="50"/>
        <v>150</v>
      </c>
      <c r="AY43" s="214">
        <f t="shared" si="50"/>
        <v>45</v>
      </c>
      <c r="AZ43" s="214">
        <f t="shared" si="50"/>
        <v>0</v>
      </c>
      <c r="BA43" s="214">
        <f t="shared" si="50"/>
        <v>0</v>
      </c>
      <c r="BB43" s="214">
        <f t="shared" si="50"/>
        <v>0</v>
      </c>
      <c r="BC43" s="214">
        <f t="shared" si="50"/>
        <v>0</v>
      </c>
      <c r="BD43" s="214">
        <f t="shared" si="50"/>
        <v>0</v>
      </c>
      <c r="BE43" s="214">
        <f t="shared" si="50"/>
        <v>0</v>
      </c>
      <c r="BF43" s="215">
        <f t="shared" si="50"/>
        <v>0</v>
      </c>
      <c r="BG43" s="208">
        <f t="shared" si="50"/>
        <v>13</v>
      </c>
      <c r="BH43" s="209">
        <f t="shared" si="50"/>
        <v>0</v>
      </c>
      <c r="BI43" s="209">
        <f t="shared" si="50"/>
        <v>130</v>
      </c>
      <c r="BJ43" s="209">
        <f t="shared" si="50"/>
        <v>30</v>
      </c>
      <c r="BK43" s="209">
        <f t="shared" si="50"/>
        <v>165</v>
      </c>
      <c r="BL43" s="209">
        <f t="shared" si="50"/>
        <v>0</v>
      </c>
      <c r="BM43" s="209">
        <f t="shared" si="50"/>
        <v>0</v>
      </c>
      <c r="BN43" s="209">
        <f t="shared" si="50"/>
        <v>0</v>
      </c>
      <c r="BO43" s="209">
        <f t="shared" si="50"/>
        <v>0</v>
      </c>
      <c r="BP43" s="209">
        <f t="shared" si="50"/>
        <v>0</v>
      </c>
      <c r="BQ43" s="209">
        <f t="shared" si="50"/>
        <v>0</v>
      </c>
      <c r="BR43" s="210">
        <f t="shared" si="50"/>
        <v>0</v>
      </c>
      <c r="BS43" s="211">
        <f t="shared" si="50"/>
        <v>0</v>
      </c>
      <c r="BT43" s="208">
        <f t="shared" si="50"/>
        <v>15</v>
      </c>
      <c r="BU43" s="209">
        <f t="shared" si="50"/>
        <v>0</v>
      </c>
      <c r="BV43" s="209">
        <f t="shared" si="50"/>
        <v>165</v>
      </c>
      <c r="BW43" s="209">
        <f t="shared" si="50"/>
        <v>0</v>
      </c>
      <c r="BX43" s="209">
        <f t="shared" si="50"/>
        <v>210</v>
      </c>
      <c r="BY43" s="209">
        <f t="shared" si="50"/>
        <v>0</v>
      </c>
      <c r="BZ43" s="209">
        <f t="shared" si="50"/>
        <v>0</v>
      </c>
      <c r="CA43" s="209">
        <f t="shared" si="50"/>
        <v>0</v>
      </c>
      <c r="CB43" s="209">
        <f t="shared" si="50"/>
        <v>0</v>
      </c>
      <c r="CC43" s="209">
        <f t="shared" si="50"/>
        <v>0</v>
      </c>
      <c r="CD43" s="209">
        <f t="shared" si="50"/>
        <v>0</v>
      </c>
      <c r="CE43" s="210">
        <f t="shared" si="50"/>
        <v>0</v>
      </c>
      <c r="CF43" s="211">
        <f t="shared" si="50"/>
        <v>0</v>
      </c>
      <c r="CG43" s="208">
        <f t="shared" si="50"/>
        <v>22</v>
      </c>
      <c r="CH43" s="209">
        <f t="shared" si="50"/>
        <v>0</v>
      </c>
      <c r="CI43" s="209">
        <f t="shared" si="50"/>
        <v>355</v>
      </c>
      <c r="CJ43" s="209">
        <f t="shared" si="50"/>
        <v>0</v>
      </c>
      <c r="CK43" s="209">
        <f t="shared" si="50"/>
        <v>195</v>
      </c>
      <c r="CL43" s="210">
        <f t="shared" si="50"/>
        <v>0</v>
      </c>
      <c r="CM43" s="216">
        <f t="shared" si="50"/>
        <v>0</v>
      </c>
      <c r="CN43" s="209">
        <f t="shared" si="50"/>
        <v>0</v>
      </c>
      <c r="CO43" s="209">
        <f t="shared" si="50"/>
        <v>0</v>
      </c>
      <c r="CP43" s="209">
        <f t="shared" si="50"/>
        <v>0</v>
      </c>
      <c r="CQ43" s="209">
        <f t="shared" si="50"/>
        <v>0</v>
      </c>
      <c r="CR43" s="210">
        <f t="shared" si="50"/>
        <v>0</v>
      </c>
      <c r="CS43" s="217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3"/>
      <c r="EU43" s="153"/>
      <c r="EV43" s="153"/>
    </row>
    <row r="44" spans="1:152" ht="17.25" customHeight="1" x14ac:dyDescent="0.35">
      <c r="A44" s="512" t="s">
        <v>104</v>
      </c>
      <c r="B44" s="154" t="s">
        <v>105</v>
      </c>
      <c r="C44" s="180" t="s">
        <v>106</v>
      </c>
      <c r="D44" s="218">
        <f t="shared" ref="D44:D45" si="51">SUM(W44,X44,Y44,AJ44,AK44,AL44,AW44,AX44,AY44,BJ44,BK44,BL44,BW44,BX44,BY44,CJ44,CK44,CL44)</f>
        <v>60</v>
      </c>
      <c r="E44" s="107">
        <f t="shared" ref="E44:E46" si="52">SUM(V44,AV44,BV44,CI44,BI44,AI44)</f>
        <v>0</v>
      </c>
      <c r="F44" s="108">
        <f t="shared" ref="F44:H44" si="53">SUM(W44,AJ44,AW44,BJ44,BW44,CJ44)</f>
        <v>0</v>
      </c>
      <c r="G44" s="108">
        <f t="shared" si="53"/>
        <v>60</v>
      </c>
      <c r="H44" s="109">
        <f t="shared" si="53"/>
        <v>0</v>
      </c>
      <c r="I44" s="109"/>
      <c r="J44" s="109"/>
      <c r="K44" s="109"/>
      <c r="L44" s="109"/>
      <c r="M44" s="109"/>
      <c r="N44" s="109">
        <f t="shared" ref="N44:N52" si="54">SUM(AE44,AR44,BE44,BR44,CE44,CR44)</f>
        <v>0</v>
      </c>
      <c r="O44" s="109"/>
      <c r="P44" s="110">
        <f>R44*60%</f>
        <v>0</v>
      </c>
      <c r="Q44" s="110">
        <f t="shared" si="33"/>
        <v>0</v>
      </c>
      <c r="R44" s="158">
        <f>SUM(T44,AG44,AT44,BG44,BT44,CG44)</f>
        <v>0</v>
      </c>
      <c r="S44" s="165" t="s">
        <v>71</v>
      </c>
      <c r="T44" s="16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1"/>
      <c r="AF44" s="42"/>
      <c r="AG44" s="163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1"/>
      <c r="AS44" s="37"/>
      <c r="AT44" s="43">
        <v>0</v>
      </c>
      <c r="AU44" s="40"/>
      <c r="AV44" s="40"/>
      <c r="AW44" s="40"/>
      <c r="AX44" s="44">
        <v>30</v>
      </c>
      <c r="AY44" s="40"/>
      <c r="AZ44" s="40"/>
      <c r="BA44" s="40"/>
      <c r="BB44" s="40"/>
      <c r="BC44" s="40"/>
      <c r="BD44" s="40"/>
      <c r="BE44" s="41"/>
      <c r="BF44" s="125"/>
      <c r="BG44" s="32">
        <v>0</v>
      </c>
      <c r="BH44" s="33"/>
      <c r="BI44" s="33"/>
      <c r="BJ44" s="33"/>
      <c r="BK44" s="32">
        <v>30</v>
      </c>
      <c r="BL44" s="33"/>
      <c r="BM44" s="33"/>
      <c r="BN44" s="33"/>
      <c r="BO44" s="33"/>
      <c r="BP44" s="33"/>
      <c r="BQ44" s="33"/>
      <c r="BR44" s="33"/>
      <c r="BS44" s="117"/>
      <c r="BT44" s="163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1"/>
      <c r="CF44" s="42"/>
      <c r="CG44" s="163"/>
      <c r="CH44" s="40"/>
      <c r="CI44" s="40"/>
      <c r="CJ44" s="40"/>
      <c r="CK44" s="40"/>
      <c r="CL44" s="41"/>
      <c r="CM44" s="46"/>
      <c r="CN44" s="40"/>
      <c r="CO44" s="40"/>
      <c r="CP44" s="40"/>
      <c r="CQ44" s="40"/>
      <c r="CR44" s="41"/>
      <c r="CS44" s="47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5"/>
      <c r="EU44" s="5"/>
      <c r="EV44" s="5"/>
    </row>
    <row r="45" spans="1:152" ht="30.75" customHeight="1" x14ac:dyDescent="0.35">
      <c r="A45" s="481"/>
      <c r="B45" s="171" t="s">
        <v>107</v>
      </c>
      <c r="C45" s="184" t="s">
        <v>108</v>
      </c>
      <c r="D45" s="166">
        <f t="shared" si="51"/>
        <v>45</v>
      </c>
      <c r="E45" s="121">
        <f t="shared" si="52"/>
        <v>30</v>
      </c>
      <c r="F45" s="122">
        <f t="shared" ref="F45:H45" si="55">SUM(W45,AJ45,AW45,BJ45,BW45,CJ45)</f>
        <v>15</v>
      </c>
      <c r="G45" s="122">
        <f t="shared" si="55"/>
        <v>30</v>
      </c>
      <c r="H45" s="105">
        <f t="shared" si="55"/>
        <v>0</v>
      </c>
      <c r="I45" s="105"/>
      <c r="J45" s="105"/>
      <c r="K45" s="105"/>
      <c r="L45" s="105"/>
      <c r="M45" s="105"/>
      <c r="N45" s="105">
        <f t="shared" si="54"/>
        <v>0</v>
      </c>
      <c r="O45" s="105"/>
      <c r="P45" s="71">
        <f t="shared" ref="P45:P49" si="56">ROUND(D45/((D45+E45)/R45),1)</f>
        <v>1.8</v>
      </c>
      <c r="Q45" s="71">
        <f t="shared" si="33"/>
        <v>1.2</v>
      </c>
      <c r="R45" s="219">
        <v>3</v>
      </c>
      <c r="S45" s="175" t="s">
        <v>71</v>
      </c>
      <c r="T45" s="178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7"/>
      <c r="AF45" s="42"/>
      <c r="AG45" s="183">
        <v>3</v>
      </c>
      <c r="AH45" s="122"/>
      <c r="AI45" s="122">
        <v>30</v>
      </c>
      <c r="AJ45" s="122">
        <v>15</v>
      </c>
      <c r="AK45" s="122">
        <v>30</v>
      </c>
      <c r="AL45" s="176"/>
      <c r="AM45" s="176"/>
      <c r="AN45" s="176"/>
      <c r="AO45" s="176"/>
      <c r="AP45" s="176"/>
      <c r="AQ45" s="176"/>
      <c r="AR45" s="177"/>
      <c r="AS45" s="37"/>
      <c r="AT45" s="178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7"/>
      <c r="BF45" s="125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17"/>
      <c r="BT45" s="178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7"/>
      <c r="CF45" s="42"/>
      <c r="CG45" s="178"/>
      <c r="CH45" s="176"/>
      <c r="CI45" s="176"/>
      <c r="CJ45" s="176"/>
      <c r="CK45" s="176"/>
      <c r="CL45" s="177"/>
      <c r="CM45" s="179"/>
      <c r="CN45" s="176"/>
      <c r="CO45" s="176"/>
      <c r="CP45" s="176"/>
      <c r="CQ45" s="176"/>
      <c r="CR45" s="177"/>
      <c r="CS45" s="47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5"/>
      <c r="EU45" s="5"/>
      <c r="EV45" s="5"/>
    </row>
    <row r="46" spans="1:152" ht="16.5" customHeight="1" x14ac:dyDescent="0.35">
      <c r="A46" s="481"/>
      <c r="B46" s="171" t="s">
        <v>109</v>
      </c>
      <c r="C46" s="220" t="s">
        <v>110</v>
      </c>
      <c r="D46" s="166">
        <v>150</v>
      </c>
      <c r="E46" s="121">
        <f t="shared" si="52"/>
        <v>100</v>
      </c>
      <c r="F46" s="122">
        <f t="shared" ref="F46:H46" si="57">SUM(W46,AJ46,AW46,BJ46,BW46,CJ46)</f>
        <v>0</v>
      </c>
      <c r="G46" s="122">
        <f t="shared" si="57"/>
        <v>150</v>
      </c>
      <c r="H46" s="105">
        <f t="shared" si="57"/>
        <v>0</v>
      </c>
      <c r="I46" s="105"/>
      <c r="J46" s="105"/>
      <c r="K46" s="105"/>
      <c r="L46" s="105"/>
      <c r="M46" s="105"/>
      <c r="N46" s="105">
        <f t="shared" si="54"/>
        <v>0</v>
      </c>
      <c r="O46" s="105"/>
      <c r="P46" s="71">
        <f t="shared" si="56"/>
        <v>6</v>
      </c>
      <c r="Q46" s="71">
        <f t="shared" si="33"/>
        <v>4</v>
      </c>
      <c r="R46" s="219">
        <v>10</v>
      </c>
      <c r="S46" s="175" t="s">
        <v>111</v>
      </c>
      <c r="T46" s="178">
        <v>3</v>
      </c>
      <c r="U46" s="176"/>
      <c r="V46" s="176">
        <v>30</v>
      </c>
      <c r="W46" s="176"/>
      <c r="X46" s="176">
        <v>45</v>
      </c>
      <c r="Y46" s="176"/>
      <c r="Z46" s="176"/>
      <c r="AA46" s="176"/>
      <c r="AB46" s="176"/>
      <c r="AC46" s="176"/>
      <c r="AD46" s="176"/>
      <c r="AE46" s="177"/>
      <c r="AF46" s="42"/>
      <c r="AG46" s="183">
        <v>3</v>
      </c>
      <c r="AH46" s="122"/>
      <c r="AI46" s="122">
        <v>30</v>
      </c>
      <c r="AJ46" s="122"/>
      <c r="AK46" s="122">
        <v>45</v>
      </c>
      <c r="AL46" s="176"/>
      <c r="AM46" s="176"/>
      <c r="AN46" s="176"/>
      <c r="AO46" s="176"/>
      <c r="AP46" s="176"/>
      <c r="AQ46" s="176"/>
      <c r="AR46" s="177"/>
      <c r="AS46" s="37"/>
      <c r="AT46" s="178">
        <v>2</v>
      </c>
      <c r="AU46" s="176"/>
      <c r="AV46" s="176">
        <v>20</v>
      </c>
      <c r="AW46" s="176"/>
      <c r="AX46" s="176">
        <v>30</v>
      </c>
      <c r="AY46" s="176"/>
      <c r="AZ46" s="176"/>
      <c r="BA46" s="176"/>
      <c r="BB46" s="176"/>
      <c r="BC46" s="176"/>
      <c r="BD46" s="176"/>
      <c r="BE46" s="177"/>
      <c r="BF46" s="125"/>
      <c r="BG46" s="176">
        <v>2</v>
      </c>
      <c r="BH46" s="176"/>
      <c r="BI46" s="176">
        <v>20</v>
      </c>
      <c r="BJ46" s="176"/>
      <c r="BK46" s="176">
        <v>30</v>
      </c>
      <c r="BL46" s="176"/>
      <c r="BM46" s="176"/>
      <c r="BN46" s="176"/>
      <c r="BO46" s="176"/>
      <c r="BP46" s="176"/>
      <c r="BQ46" s="176"/>
      <c r="BR46" s="176"/>
      <c r="BS46" s="117"/>
      <c r="BT46" s="178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7"/>
      <c r="CF46" s="42"/>
      <c r="CG46" s="178"/>
      <c r="CH46" s="176"/>
      <c r="CI46" s="176"/>
      <c r="CJ46" s="176"/>
      <c r="CK46" s="176"/>
      <c r="CL46" s="177"/>
      <c r="CM46" s="179"/>
      <c r="CN46" s="176"/>
      <c r="CO46" s="176"/>
      <c r="CP46" s="176"/>
      <c r="CQ46" s="176"/>
      <c r="CR46" s="177"/>
      <c r="CS46" s="47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5"/>
      <c r="EU46" s="5"/>
      <c r="EV46" s="5"/>
    </row>
    <row r="47" spans="1:152" ht="15.75" customHeight="1" x14ac:dyDescent="0.35">
      <c r="A47" s="481"/>
      <c r="B47" s="171" t="s">
        <v>112</v>
      </c>
      <c r="C47" s="221"/>
      <c r="D47" s="166"/>
      <c r="E47" s="121"/>
      <c r="F47" s="122">
        <f t="shared" ref="F47:H47" si="58">SUM(W47,AJ47,AW47,BJ47,BW47,CJ47)</f>
        <v>0</v>
      </c>
      <c r="G47" s="122">
        <f t="shared" si="58"/>
        <v>0</v>
      </c>
      <c r="H47" s="105">
        <f t="shared" si="58"/>
        <v>0</v>
      </c>
      <c r="I47" s="105"/>
      <c r="J47" s="105"/>
      <c r="K47" s="105"/>
      <c r="L47" s="105"/>
      <c r="M47" s="105"/>
      <c r="N47" s="105">
        <f t="shared" si="54"/>
        <v>0</v>
      </c>
      <c r="O47" s="105"/>
      <c r="P47" s="71" t="e">
        <f t="shared" si="56"/>
        <v>#DIV/0!</v>
      </c>
      <c r="Q47" s="71"/>
      <c r="R47" s="222"/>
      <c r="S47" s="175" t="s">
        <v>71</v>
      </c>
      <c r="T47" s="178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7"/>
      <c r="AF47" s="42"/>
      <c r="AG47" s="223"/>
      <c r="AH47" s="122"/>
      <c r="AI47" s="122"/>
      <c r="AJ47" s="122"/>
      <c r="AK47" s="122"/>
      <c r="AL47" s="176"/>
      <c r="AM47" s="176"/>
      <c r="AN47" s="176"/>
      <c r="AO47" s="176"/>
      <c r="AP47" s="176"/>
      <c r="AQ47" s="176"/>
      <c r="AR47" s="177"/>
      <c r="AS47" s="37"/>
      <c r="AT47" s="178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7"/>
      <c r="BF47" s="125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17"/>
      <c r="BT47" s="178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7"/>
      <c r="CF47" s="42"/>
      <c r="CG47" s="178"/>
      <c r="CH47" s="176"/>
      <c r="CI47" s="176"/>
      <c r="CJ47" s="176"/>
      <c r="CK47" s="176"/>
      <c r="CL47" s="177"/>
      <c r="CM47" s="179"/>
      <c r="CN47" s="176"/>
      <c r="CO47" s="176"/>
      <c r="CP47" s="176"/>
      <c r="CQ47" s="176"/>
      <c r="CR47" s="177"/>
      <c r="CS47" s="47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5"/>
      <c r="EU47" s="5"/>
      <c r="EV47" s="5"/>
    </row>
    <row r="48" spans="1:152" ht="12.75" customHeight="1" x14ac:dyDescent="0.35">
      <c r="A48" s="481"/>
      <c r="B48" s="171" t="s">
        <v>113</v>
      </c>
      <c r="C48" s="184" t="s">
        <v>114</v>
      </c>
      <c r="D48" s="218">
        <f t="shared" ref="D48:D51" si="59">SUM(W48,X48,Y48,AJ48,AK48,AL48,AW48,AX48,AY48,BJ48,BK48,BL48,BW48,BX48,BY48,CJ48,CK48,CL48)</f>
        <v>20</v>
      </c>
      <c r="E48" s="121">
        <f t="shared" ref="E48:E52" si="60">SUM(V48,AV48,BV48,CI48,BI48,AI48)</f>
        <v>5</v>
      </c>
      <c r="F48" s="122">
        <f t="shared" ref="F48:H48" si="61">SUM(W48,AJ48,AW48,BJ48,BW48,CJ48)</f>
        <v>5</v>
      </c>
      <c r="G48" s="122">
        <f t="shared" si="61"/>
        <v>15</v>
      </c>
      <c r="H48" s="105">
        <f t="shared" si="61"/>
        <v>0</v>
      </c>
      <c r="I48" s="105"/>
      <c r="J48" s="105"/>
      <c r="K48" s="105"/>
      <c r="L48" s="105"/>
      <c r="M48" s="105"/>
      <c r="N48" s="105">
        <f t="shared" si="54"/>
        <v>0</v>
      </c>
      <c r="O48" s="105"/>
      <c r="P48" s="71">
        <f t="shared" si="56"/>
        <v>0.8</v>
      </c>
      <c r="Q48" s="110">
        <f t="shared" ref="Q48:Q49" si="62">R48-P48</f>
        <v>0.19999999999999996</v>
      </c>
      <c r="R48" s="219">
        <f t="shared" ref="R48:R51" si="63">SUM(T48,AG48,AT48,BG48,BT48,CG48)</f>
        <v>1</v>
      </c>
      <c r="S48" s="175" t="s">
        <v>71</v>
      </c>
      <c r="T48" s="127">
        <v>1</v>
      </c>
      <c r="U48" s="114"/>
      <c r="V48" s="114">
        <v>5</v>
      </c>
      <c r="W48" s="114">
        <v>5</v>
      </c>
      <c r="X48" s="114">
        <v>15</v>
      </c>
      <c r="Y48" s="176"/>
      <c r="Z48" s="176"/>
      <c r="AA48" s="176"/>
      <c r="AB48" s="176"/>
      <c r="AC48" s="176"/>
      <c r="AD48" s="176"/>
      <c r="AE48" s="177"/>
      <c r="AF48" s="42"/>
      <c r="AG48" s="178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7"/>
      <c r="AS48" s="37"/>
      <c r="AT48" s="178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7"/>
      <c r="BF48" s="125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17"/>
      <c r="BT48" s="178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7"/>
      <c r="CF48" s="42"/>
      <c r="CG48" s="178"/>
      <c r="CH48" s="176"/>
      <c r="CI48" s="176"/>
      <c r="CJ48" s="176"/>
      <c r="CK48" s="176"/>
      <c r="CL48" s="177"/>
      <c r="CM48" s="179"/>
      <c r="CN48" s="176"/>
      <c r="CO48" s="176"/>
      <c r="CP48" s="176"/>
      <c r="CQ48" s="176"/>
      <c r="CR48" s="177"/>
      <c r="CS48" s="47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5"/>
      <c r="EU48" s="5"/>
      <c r="EV48" s="5"/>
    </row>
    <row r="49" spans="1:152" ht="12.75" customHeight="1" x14ac:dyDescent="0.35">
      <c r="A49" s="481"/>
      <c r="B49" s="171" t="s">
        <v>115</v>
      </c>
      <c r="C49" s="184" t="s">
        <v>116</v>
      </c>
      <c r="D49" s="218">
        <f t="shared" si="59"/>
        <v>15</v>
      </c>
      <c r="E49" s="121">
        <f t="shared" si="60"/>
        <v>10</v>
      </c>
      <c r="F49" s="122">
        <f t="shared" ref="F49:H49" si="64">SUM(W49,AJ49,AW49,BJ49,BW49,CJ49)</f>
        <v>15</v>
      </c>
      <c r="G49" s="122">
        <f t="shared" si="64"/>
        <v>0</v>
      </c>
      <c r="H49" s="105">
        <f t="shared" si="64"/>
        <v>0</v>
      </c>
      <c r="I49" s="105"/>
      <c r="J49" s="105"/>
      <c r="K49" s="105"/>
      <c r="L49" s="105"/>
      <c r="M49" s="105"/>
      <c r="N49" s="105">
        <f t="shared" si="54"/>
        <v>0</v>
      </c>
      <c r="O49" s="105"/>
      <c r="P49" s="71">
        <f t="shared" si="56"/>
        <v>0.6</v>
      </c>
      <c r="Q49" s="110">
        <f t="shared" si="62"/>
        <v>0.4</v>
      </c>
      <c r="R49" s="219">
        <f t="shared" si="63"/>
        <v>1</v>
      </c>
      <c r="S49" s="175" t="s">
        <v>71</v>
      </c>
      <c r="T49" s="127">
        <v>1</v>
      </c>
      <c r="U49" s="114"/>
      <c r="V49" s="114">
        <v>10</v>
      </c>
      <c r="W49" s="49">
        <v>15</v>
      </c>
      <c r="X49" s="176"/>
      <c r="Y49" s="176"/>
      <c r="Z49" s="176"/>
      <c r="AA49" s="176"/>
      <c r="AB49" s="176"/>
      <c r="AC49" s="176"/>
      <c r="AD49" s="176"/>
      <c r="AE49" s="177"/>
      <c r="AF49" s="42"/>
      <c r="AG49" s="178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7"/>
      <c r="AS49" s="37"/>
      <c r="AT49" s="178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7"/>
      <c r="BF49" s="125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17"/>
      <c r="BT49" s="178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7"/>
      <c r="CF49" s="42"/>
      <c r="CG49" s="178"/>
      <c r="CH49" s="176"/>
      <c r="CI49" s="176"/>
      <c r="CJ49" s="176"/>
      <c r="CK49" s="176"/>
      <c r="CL49" s="177"/>
      <c r="CM49" s="179"/>
      <c r="CN49" s="176"/>
      <c r="CO49" s="176"/>
      <c r="CP49" s="176"/>
      <c r="CQ49" s="176"/>
      <c r="CR49" s="177"/>
      <c r="CS49" s="47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5"/>
      <c r="EU49" s="5"/>
      <c r="EV49" s="5"/>
    </row>
    <row r="50" spans="1:152" ht="12.75" customHeight="1" x14ac:dyDescent="0.35">
      <c r="A50" s="481"/>
      <c r="B50" s="171" t="s">
        <v>117</v>
      </c>
      <c r="C50" s="220" t="s">
        <v>118</v>
      </c>
      <c r="D50" s="218">
        <f t="shared" si="59"/>
        <v>1</v>
      </c>
      <c r="E50" s="121">
        <f t="shared" si="60"/>
        <v>0</v>
      </c>
      <c r="F50" s="122">
        <f t="shared" ref="F50:H50" si="65">SUM(W50,AJ50,AW50,BJ50,BW50,CJ50)</f>
        <v>1</v>
      </c>
      <c r="G50" s="122">
        <f t="shared" si="65"/>
        <v>0</v>
      </c>
      <c r="H50" s="105">
        <f t="shared" si="65"/>
        <v>0</v>
      </c>
      <c r="I50" s="105"/>
      <c r="J50" s="105"/>
      <c r="K50" s="105"/>
      <c r="L50" s="105"/>
      <c r="M50" s="105"/>
      <c r="N50" s="105">
        <f t="shared" si="54"/>
        <v>0</v>
      </c>
      <c r="O50" s="105"/>
      <c r="P50" s="71">
        <v>0</v>
      </c>
      <c r="Q50" s="110">
        <v>0</v>
      </c>
      <c r="R50" s="174">
        <f t="shared" si="63"/>
        <v>0</v>
      </c>
      <c r="S50" s="175" t="s">
        <v>119</v>
      </c>
      <c r="T50" s="124">
        <v>0</v>
      </c>
      <c r="U50" s="176"/>
      <c r="V50" s="176"/>
      <c r="W50" s="49">
        <v>1</v>
      </c>
      <c r="X50" s="176"/>
      <c r="Y50" s="176"/>
      <c r="Z50" s="176"/>
      <c r="AA50" s="176"/>
      <c r="AB50" s="176"/>
      <c r="AC50" s="176"/>
      <c r="AD50" s="176"/>
      <c r="AE50" s="177"/>
      <c r="AF50" s="42"/>
      <c r="AG50" s="178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7"/>
      <c r="AS50" s="37"/>
      <c r="AT50" s="178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7"/>
      <c r="BF50" s="125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17"/>
      <c r="BT50" s="178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7"/>
      <c r="CF50" s="42"/>
      <c r="CG50" s="178"/>
      <c r="CH50" s="176"/>
      <c r="CI50" s="176"/>
      <c r="CJ50" s="176"/>
      <c r="CK50" s="176"/>
      <c r="CL50" s="177"/>
      <c r="CM50" s="179"/>
      <c r="CN50" s="176"/>
      <c r="CO50" s="176"/>
      <c r="CP50" s="176"/>
      <c r="CQ50" s="176"/>
      <c r="CR50" s="177"/>
      <c r="CS50" s="47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5"/>
      <c r="EU50" s="5"/>
      <c r="EV50" s="5"/>
    </row>
    <row r="51" spans="1:152" ht="12.75" customHeight="1" x14ac:dyDescent="0.35">
      <c r="A51" s="481"/>
      <c r="B51" s="185" t="s">
        <v>120</v>
      </c>
      <c r="C51" s="186" t="s">
        <v>121</v>
      </c>
      <c r="D51" s="224">
        <f t="shared" si="59"/>
        <v>4</v>
      </c>
      <c r="E51" s="129">
        <f t="shared" si="60"/>
        <v>0</v>
      </c>
      <c r="F51" s="130">
        <f t="shared" ref="F51:H51" si="66">SUM(W51,AJ51,AW51,BJ51,BW51,CJ51)</f>
        <v>4</v>
      </c>
      <c r="G51" s="130">
        <f t="shared" si="66"/>
        <v>0</v>
      </c>
      <c r="H51" s="131">
        <f t="shared" si="66"/>
        <v>0</v>
      </c>
      <c r="I51" s="131"/>
      <c r="J51" s="131"/>
      <c r="K51" s="131"/>
      <c r="L51" s="131"/>
      <c r="M51" s="131"/>
      <c r="N51" s="131">
        <f t="shared" si="54"/>
        <v>0</v>
      </c>
      <c r="O51" s="131"/>
      <c r="P51" s="71">
        <v>0</v>
      </c>
      <c r="Q51" s="110">
        <v>0</v>
      </c>
      <c r="R51" s="189">
        <f t="shared" si="63"/>
        <v>0</v>
      </c>
      <c r="S51" s="190" t="s">
        <v>119</v>
      </c>
      <c r="T51" s="200">
        <v>0</v>
      </c>
      <c r="U51" s="193"/>
      <c r="V51" s="193"/>
      <c r="W51" s="192">
        <v>4</v>
      </c>
      <c r="X51" s="193"/>
      <c r="Y51" s="193"/>
      <c r="Z51" s="193"/>
      <c r="AA51" s="193"/>
      <c r="AB51" s="193"/>
      <c r="AC51" s="193"/>
      <c r="AD51" s="193"/>
      <c r="AE51" s="194"/>
      <c r="AF51" s="42"/>
      <c r="AG51" s="191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4"/>
      <c r="AS51" s="37"/>
      <c r="AT51" s="191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4"/>
      <c r="BF51" s="125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17"/>
      <c r="BT51" s="191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4"/>
      <c r="CF51" s="42"/>
      <c r="CG51" s="191"/>
      <c r="CH51" s="193"/>
      <c r="CI51" s="193"/>
      <c r="CJ51" s="193"/>
      <c r="CK51" s="193"/>
      <c r="CL51" s="194"/>
      <c r="CM51" s="225"/>
      <c r="CN51" s="193"/>
      <c r="CO51" s="193"/>
      <c r="CP51" s="193"/>
      <c r="CQ51" s="193"/>
      <c r="CR51" s="194"/>
      <c r="CS51" s="47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5"/>
      <c r="EU51" s="5"/>
      <c r="EV51" s="5"/>
    </row>
    <row r="52" spans="1:152" ht="12.75" customHeight="1" x14ac:dyDescent="0.35">
      <c r="A52" s="481"/>
      <c r="B52" s="523"/>
      <c r="C52" s="226" t="s">
        <v>65</v>
      </c>
      <c r="D52" s="141">
        <f>SUM(D44:D51)</f>
        <v>295</v>
      </c>
      <c r="E52" s="142">
        <f t="shared" si="60"/>
        <v>145</v>
      </c>
      <c r="F52" s="146">
        <f t="shared" ref="F52:H52" si="67">SUM(W52,AJ52,AW52,BJ52,BW52,CJ52)</f>
        <v>40</v>
      </c>
      <c r="G52" s="146">
        <f t="shared" si="67"/>
        <v>255</v>
      </c>
      <c r="H52" s="146">
        <f t="shared" si="67"/>
        <v>0</v>
      </c>
      <c r="I52" s="146"/>
      <c r="J52" s="146"/>
      <c r="K52" s="146"/>
      <c r="L52" s="146"/>
      <c r="M52" s="146"/>
      <c r="N52" s="146">
        <f t="shared" si="54"/>
        <v>0</v>
      </c>
      <c r="O52" s="146"/>
      <c r="P52" s="143">
        <f t="shared" ref="P52:P85" si="68">ROUND(D52/((D52+E52)/R52),1)</f>
        <v>10.1</v>
      </c>
      <c r="Q52" s="143">
        <f t="shared" ref="Q52:Q85" si="69">R52-P52</f>
        <v>4.9000000000000004</v>
      </c>
      <c r="R52" s="227">
        <f>SUM(R44:R51)</f>
        <v>15</v>
      </c>
      <c r="S52" s="228">
        <v>0</v>
      </c>
      <c r="T52" s="229">
        <f t="shared" ref="T52:CR52" si="70">SUM(T44:T51)</f>
        <v>5</v>
      </c>
      <c r="U52" s="230">
        <f t="shared" si="70"/>
        <v>0</v>
      </c>
      <c r="V52" s="230">
        <f t="shared" si="70"/>
        <v>45</v>
      </c>
      <c r="W52" s="230">
        <f t="shared" si="70"/>
        <v>25</v>
      </c>
      <c r="X52" s="230">
        <f t="shared" si="70"/>
        <v>60</v>
      </c>
      <c r="Y52" s="230">
        <f t="shared" si="70"/>
        <v>0</v>
      </c>
      <c r="Z52" s="230">
        <f t="shared" si="70"/>
        <v>0</v>
      </c>
      <c r="AA52" s="230">
        <f t="shared" si="70"/>
        <v>0</v>
      </c>
      <c r="AB52" s="230">
        <f t="shared" si="70"/>
        <v>0</v>
      </c>
      <c r="AC52" s="230">
        <f t="shared" si="70"/>
        <v>0</v>
      </c>
      <c r="AD52" s="230">
        <f t="shared" si="70"/>
        <v>0</v>
      </c>
      <c r="AE52" s="231">
        <f t="shared" si="70"/>
        <v>0</v>
      </c>
      <c r="AF52" s="232">
        <f t="shared" si="70"/>
        <v>0</v>
      </c>
      <c r="AG52" s="229">
        <f t="shared" si="70"/>
        <v>6</v>
      </c>
      <c r="AH52" s="230">
        <f t="shared" si="70"/>
        <v>0</v>
      </c>
      <c r="AI52" s="230">
        <f t="shared" si="70"/>
        <v>60</v>
      </c>
      <c r="AJ52" s="230">
        <f t="shared" si="70"/>
        <v>15</v>
      </c>
      <c r="AK52" s="230">
        <f t="shared" si="70"/>
        <v>75</v>
      </c>
      <c r="AL52" s="230">
        <f t="shared" si="70"/>
        <v>0</v>
      </c>
      <c r="AM52" s="230">
        <f t="shared" si="70"/>
        <v>0</v>
      </c>
      <c r="AN52" s="230">
        <f t="shared" si="70"/>
        <v>0</v>
      </c>
      <c r="AO52" s="230">
        <f t="shared" si="70"/>
        <v>0</v>
      </c>
      <c r="AP52" s="230">
        <f t="shared" si="70"/>
        <v>0</v>
      </c>
      <c r="AQ52" s="230">
        <f t="shared" si="70"/>
        <v>0</v>
      </c>
      <c r="AR52" s="231">
        <f t="shared" si="70"/>
        <v>0</v>
      </c>
      <c r="AS52" s="233">
        <f t="shared" si="70"/>
        <v>0</v>
      </c>
      <c r="AT52" s="229">
        <f t="shared" si="70"/>
        <v>2</v>
      </c>
      <c r="AU52" s="230">
        <f t="shared" si="70"/>
        <v>0</v>
      </c>
      <c r="AV52" s="230">
        <f t="shared" si="70"/>
        <v>20</v>
      </c>
      <c r="AW52" s="230">
        <f t="shared" si="70"/>
        <v>0</v>
      </c>
      <c r="AX52" s="230">
        <f t="shared" si="70"/>
        <v>60</v>
      </c>
      <c r="AY52" s="230">
        <f t="shared" si="70"/>
        <v>0</v>
      </c>
      <c r="AZ52" s="230">
        <f t="shared" si="70"/>
        <v>0</v>
      </c>
      <c r="BA52" s="230">
        <f t="shared" si="70"/>
        <v>0</v>
      </c>
      <c r="BB52" s="230">
        <f t="shared" si="70"/>
        <v>0</v>
      </c>
      <c r="BC52" s="230">
        <f t="shared" si="70"/>
        <v>0</v>
      </c>
      <c r="BD52" s="230">
        <f t="shared" si="70"/>
        <v>0</v>
      </c>
      <c r="BE52" s="231">
        <f t="shared" si="70"/>
        <v>0</v>
      </c>
      <c r="BF52" s="232">
        <f t="shared" si="70"/>
        <v>0</v>
      </c>
      <c r="BG52" s="229">
        <f t="shared" si="70"/>
        <v>2</v>
      </c>
      <c r="BH52" s="230">
        <f t="shared" si="70"/>
        <v>0</v>
      </c>
      <c r="BI52" s="230">
        <f t="shared" si="70"/>
        <v>20</v>
      </c>
      <c r="BJ52" s="230">
        <f t="shared" si="70"/>
        <v>0</v>
      </c>
      <c r="BK52" s="230">
        <f t="shared" si="70"/>
        <v>60</v>
      </c>
      <c r="BL52" s="230">
        <f t="shared" si="70"/>
        <v>0</v>
      </c>
      <c r="BM52" s="230">
        <f t="shared" si="70"/>
        <v>0</v>
      </c>
      <c r="BN52" s="230">
        <f t="shared" si="70"/>
        <v>0</v>
      </c>
      <c r="BO52" s="230">
        <f t="shared" si="70"/>
        <v>0</v>
      </c>
      <c r="BP52" s="230">
        <f t="shared" si="70"/>
        <v>0</v>
      </c>
      <c r="BQ52" s="230">
        <f t="shared" si="70"/>
        <v>0</v>
      </c>
      <c r="BR52" s="231">
        <f t="shared" si="70"/>
        <v>0</v>
      </c>
      <c r="BS52" s="232">
        <f t="shared" si="70"/>
        <v>0</v>
      </c>
      <c r="BT52" s="229">
        <f t="shared" si="70"/>
        <v>0</v>
      </c>
      <c r="BU52" s="230">
        <f t="shared" si="70"/>
        <v>0</v>
      </c>
      <c r="BV52" s="230">
        <f t="shared" si="70"/>
        <v>0</v>
      </c>
      <c r="BW52" s="230">
        <f t="shared" si="70"/>
        <v>0</v>
      </c>
      <c r="BX52" s="230">
        <f t="shared" si="70"/>
        <v>0</v>
      </c>
      <c r="BY52" s="230">
        <f t="shared" si="70"/>
        <v>0</v>
      </c>
      <c r="BZ52" s="230">
        <f t="shared" si="70"/>
        <v>0</v>
      </c>
      <c r="CA52" s="230">
        <f t="shared" si="70"/>
        <v>0</v>
      </c>
      <c r="CB52" s="230">
        <f t="shared" si="70"/>
        <v>0</v>
      </c>
      <c r="CC52" s="230">
        <f t="shared" si="70"/>
        <v>0</v>
      </c>
      <c r="CD52" s="230">
        <f t="shared" si="70"/>
        <v>0</v>
      </c>
      <c r="CE52" s="231">
        <f t="shared" si="70"/>
        <v>0</v>
      </c>
      <c r="CF52" s="232">
        <f t="shared" si="70"/>
        <v>0</v>
      </c>
      <c r="CG52" s="229">
        <f t="shared" si="70"/>
        <v>0</v>
      </c>
      <c r="CH52" s="230">
        <f t="shared" si="70"/>
        <v>0</v>
      </c>
      <c r="CI52" s="230">
        <f t="shared" si="70"/>
        <v>0</v>
      </c>
      <c r="CJ52" s="230">
        <f t="shared" si="70"/>
        <v>0</v>
      </c>
      <c r="CK52" s="230">
        <f t="shared" si="70"/>
        <v>0</v>
      </c>
      <c r="CL52" s="231">
        <f t="shared" si="70"/>
        <v>0</v>
      </c>
      <c r="CM52" s="234">
        <f t="shared" si="70"/>
        <v>0</v>
      </c>
      <c r="CN52" s="230">
        <f t="shared" si="70"/>
        <v>0</v>
      </c>
      <c r="CO52" s="230">
        <f t="shared" si="70"/>
        <v>0</v>
      </c>
      <c r="CP52" s="230">
        <f t="shared" si="70"/>
        <v>0</v>
      </c>
      <c r="CQ52" s="230">
        <f t="shared" si="70"/>
        <v>0</v>
      </c>
      <c r="CR52" s="231">
        <f t="shared" si="70"/>
        <v>0</v>
      </c>
      <c r="CS52" s="217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3"/>
      <c r="EU52" s="153"/>
      <c r="EV52" s="153"/>
    </row>
    <row r="53" spans="1:152" ht="12.75" customHeight="1" x14ac:dyDescent="0.35">
      <c r="A53" s="482"/>
      <c r="B53" s="482"/>
      <c r="C53" s="235" t="s">
        <v>122</v>
      </c>
      <c r="D53" s="206">
        <f t="shared" ref="D53:O53" si="71">SUM(D23+D43+D52)</f>
        <v>1975</v>
      </c>
      <c r="E53" s="142">
        <f t="shared" si="71"/>
        <v>1415</v>
      </c>
      <c r="F53" s="142">
        <f t="shared" si="71"/>
        <v>250</v>
      </c>
      <c r="G53" s="142">
        <f t="shared" si="71"/>
        <v>1650</v>
      </c>
      <c r="H53" s="142">
        <f t="shared" si="71"/>
        <v>75</v>
      </c>
      <c r="I53" s="142">
        <f t="shared" si="71"/>
        <v>0</v>
      </c>
      <c r="J53" s="142">
        <f t="shared" si="71"/>
        <v>0</v>
      </c>
      <c r="K53" s="142">
        <f t="shared" si="71"/>
        <v>0</v>
      </c>
      <c r="L53" s="142">
        <f t="shared" si="71"/>
        <v>0</v>
      </c>
      <c r="M53" s="142">
        <f t="shared" si="71"/>
        <v>0</v>
      </c>
      <c r="N53" s="142">
        <f t="shared" si="71"/>
        <v>0</v>
      </c>
      <c r="O53" s="142">
        <f t="shared" si="71"/>
        <v>0</v>
      </c>
      <c r="P53" s="143">
        <f t="shared" si="68"/>
        <v>78.7</v>
      </c>
      <c r="Q53" s="143">
        <f t="shared" si="69"/>
        <v>56.3</v>
      </c>
      <c r="R53" s="227">
        <f t="shared" ref="R53:CR53" si="72">SUM(R23+R43+R52)</f>
        <v>135</v>
      </c>
      <c r="S53" s="236">
        <f t="shared" si="72"/>
        <v>8</v>
      </c>
      <c r="T53" s="206">
        <f t="shared" si="72"/>
        <v>26</v>
      </c>
      <c r="U53" s="142">
        <f t="shared" si="72"/>
        <v>0</v>
      </c>
      <c r="V53" s="142">
        <f t="shared" si="72"/>
        <v>225</v>
      </c>
      <c r="W53" s="142">
        <f t="shared" si="72"/>
        <v>85</v>
      </c>
      <c r="X53" s="142">
        <f t="shared" si="72"/>
        <v>345</v>
      </c>
      <c r="Y53" s="142">
        <f t="shared" si="72"/>
        <v>0</v>
      </c>
      <c r="Z53" s="142">
        <f t="shared" si="72"/>
        <v>0</v>
      </c>
      <c r="AA53" s="142">
        <f t="shared" si="72"/>
        <v>0</v>
      </c>
      <c r="AB53" s="142">
        <f t="shared" si="72"/>
        <v>0</v>
      </c>
      <c r="AC53" s="142">
        <f t="shared" si="72"/>
        <v>0</v>
      </c>
      <c r="AD53" s="142">
        <f t="shared" si="72"/>
        <v>0</v>
      </c>
      <c r="AE53" s="144">
        <f t="shared" si="72"/>
        <v>0</v>
      </c>
      <c r="AF53" s="237">
        <f t="shared" si="72"/>
        <v>0</v>
      </c>
      <c r="AG53" s="206">
        <f t="shared" si="72"/>
        <v>30</v>
      </c>
      <c r="AH53" s="142">
        <f t="shared" si="72"/>
        <v>0</v>
      </c>
      <c r="AI53" s="142">
        <f t="shared" si="72"/>
        <v>285</v>
      </c>
      <c r="AJ53" s="142">
        <f t="shared" si="72"/>
        <v>90</v>
      </c>
      <c r="AK53" s="142">
        <f t="shared" si="72"/>
        <v>375</v>
      </c>
      <c r="AL53" s="142">
        <f t="shared" si="72"/>
        <v>0</v>
      </c>
      <c r="AM53" s="142">
        <f t="shared" si="72"/>
        <v>0</v>
      </c>
      <c r="AN53" s="142">
        <f t="shared" si="72"/>
        <v>0</v>
      </c>
      <c r="AO53" s="142">
        <f t="shared" si="72"/>
        <v>0</v>
      </c>
      <c r="AP53" s="142">
        <f t="shared" si="72"/>
        <v>0</v>
      </c>
      <c r="AQ53" s="142">
        <f t="shared" si="72"/>
        <v>0</v>
      </c>
      <c r="AR53" s="144">
        <f t="shared" si="72"/>
        <v>0</v>
      </c>
      <c r="AS53" s="237">
        <f t="shared" si="72"/>
        <v>0</v>
      </c>
      <c r="AT53" s="206">
        <f t="shared" si="72"/>
        <v>23</v>
      </c>
      <c r="AU53" s="142">
        <f t="shared" si="72"/>
        <v>0</v>
      </c>
      <c r="AV53" s="142">
        <f t="shared" si="72"/>
        <v>200</v>
      </c>
      <c r="AW53" s="142">
        <f t="shared" si="72"/>
        <v>60</v>
      </c>
      <c r="AX53" s="142">
        <f t="shared" si="72"/>
        <v>300</v>
      </c>
      <c r="AY53" s="142">
        <f t="shared" si="72"/>
        <v>45</v>
      </c>
      <c r="AZ53" s="142">
        <f t="shared" si="72"/>
        <v>0</v>
      </c>
      <c r="BA53" s="142">
        <f t="shared" si="72"/>
        <v>0</v>
      </c>
      <c r="BB53" s="142">
        <f t="shared" si="72"/>
        <v>0</v>
      </c>
      <c r="BC53" s="142">
        <f t="shared" si="72"/>
        <v>0</v>
      </c>
      <c r="BD53" s="142">
        <f t="shared" si="72"/>
        <v>0</v>
      </c>
      <c r="BE53" s="144">
        <f t="shared" si="72"/>
        <v>0</v>
      </c>
      <c r="BF53" s="237">
        <f t="shared" si="72"/>
        <v>0</v>
      </c>
      <c r="BG53" s="206">
        <f t="shared" si="72"/>
        <v>19</v>
      </c>
      <c r="BH53" s="142">
        <f t="shared" si="72"/>
        <v>0</v>
      </c>
      <c r="BI53" s="142">
        <f t="shared" si="72"/>
        <v>190</v>
      </c>
      <c r="BJ53" s="142">
        <f t="shared" si="72"/>
        <v>30</v>
      </c>
      <c r="BK53" s="142">
        <f t="shared" si="72"/>
        <v>285</v>
      </c>
      <c r="BL53" s="142">
        <f t="shared" si="72"/>
        <v>0</v>
      </c>
      <c r="BM53" s="142">
        <f t="shared" si="72"/>
        <v>0</v>
      </c>
      <c r="BN53" s="142">
        <f t="shared" si="72"/>
        <v>0</v>
      </c>
      <c r="BO53" s="142">
        <f t="shared" si="72"/>
        <v>0</v>
      </c>
      <c r="BP53" s="142">
        <f t="shared" si="72"/>
        <v>0</v>
      </c>
      <c r="BQ53" s="142">
        <f t="shared" si="72"/>
        <v>0</v>
      </c>
      <c r="BR53" s="144">
        <f t="shared" si="72"/>
        <v>0</v>
      </c>
      <c r="BS53" s="237">
        <f t="shared" si="72"/>
        <v>0</v>
      </c>
      <c r="BT53" s="206">
        <f t="shared" si="72"/>
        <v>15</v>
      </c>
      <c r="BU53" s="142">
        <f t="shared" si="72"/>
        <v>0</v>
      </c>
      <c r="BV53" s="142">
        <f t="shared" si="72"/>
        <v>165</v>
      </c>
      <c r="BW53" s="142">
        <f t="shared" si="72"/>
        <v>0</v>
      </c>
      <c r="BX53" s="142">
        <f t="shared" si="72"/>
        <v>210</v>
      </c>
      <c r="BY53" s="142">
        <f t="shared" si="72"/>
        <v>0</v>
      </c>
      <c r="BZ53" s="142">
        <f t="shared" si="72"/>
        <v>0</v>
      </c>
      <c r="CA53" s="142">
        <f t="shared" si="72"/>
        <v>0</v>
      </c>
      <c r="CB53" s="142">
        <f t="shared" si="72"/>
        <v>0</v>
      </c>
      <c r="CC53" s="142">
        <f t="shared" si="72"/>
        <v>0</v>
      </c>
      <c r="CD53" s="142">
        <f t="shared" si="72"/>
        <v>0</v>
      </c>
      <c r="CE53" s="144">
        <f t="shared" si="72"/>
        <v>0</v>
      </c>
      <c r="CF53" s="237">
        <f t="shared" si="72"/>
        <v>0</v>
      </c>
      <c r="CG53" s="206">
        <f t="shared" si="72"/>
        <v>22</v>
      </c>
      <c r="CH53" s="142">
        <f t="shared" si="72"/>
        <v>0</v>
      </c>
      <c r="CI53" s="142">
        <f t="shared" si="72"/>
        <v>355</v>
      </c>
      <c r="CJ53" s="142">
        <f t="shared" si="72"/>
        <v>0</v>
      </c>
      <c r="CK53" s="142">
        <f t="shared" si="72"/>
        <v>195</v>
      </c>
      <c r="CL53" s="144">
        <f t="shared" si="72"/>
        <v>0</v>
      </c>
      <c r="CM53" s="238">
        <f t="shared" si="72"/>
        <v>0</v>
      </c>
      <c r="CN53" s="142">
        <f t="shared" si="72"/>
        <v>0</v>
      </c>
      <c r="CO53" s="142">
        <f t="shared" si="72"/>
        <v>0</v>
      </c>
      <c r="CP53" s="142">
        <f t="shared" si="72"/>
        <v>0</v>
      </c>
      <c r="CQ53" s="142">
        <f t="shared" si="72"/>
        <v>0</v>
      </c>
      <c r="CR53" s="144">
        <f t="shared" si="72"/>
        <v>0</v>
      </c>
      <c r="CS53" s="217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3"/>
      <c r="EU53" s="153"/>
      <c r="EV53" s="153"/>
    </row>
    <row r="54" spans="1:152" ht="15" customHeight="1" x14ac:dyDescent="0.35">
      <c r="A54" s="527" t="s">
        <v>123</v>
      </c>
      <c r="B54" s="154" t="s">
        <v>124</v>
      </c>
      <c r="C54" s="239" t="s">
        <v>125</v>
      </c>
      <c r="D54" s="218">
        <f t="shared" ref="D54:D56" si="73">SUM(W54,X54,Y54,AJ54,AK54,AL54,AW54,AX54,AY54,BJ54,BK54,BL54,BW54,BX54,BY54,CJ54,CK54,CL54)</f>
        <v>90</v>
      </c>
      <c r="E54" s="107">
        <f t="shared" ref="E54:E62" si="74">SUM(V54,AV54,BV54,CI54,BI54,AI54)</f>
        <v>60</v>
      </c>
      <c r="F54" s="108">
        <f t="shared" ref="F54:H54" si="75">SUM(W54,AJ54,AW54,BJ54,BW54,CJ54)</f>
        <v>0</v>
      </c>
      <c r="G54" s="108">
        <f t="shared" si="75"/>
        <v>0</v>
      </c>
      <c r="H54" s="109">
        <f t="shared" si="75"/>
        <v>90</v>
      </c>
      <c r="I54" s="109"/>
      <c r="J54" s="109"/>
      <c r="K54" s="109"/>
      <c r="L54" s="109"/>
      <c r="M54" s="109"/>
      <c r="N54" s="109">
        <f t="shared" ref="N54:N62" si="76">SUM(AE54,AR54,BE54,BR54,CE54,CR54)</f>
        <v>0</v>
      </c>
      <c r="O54" s="109"/>
      <c r="P54" s="71">
        <f t="shared" si="68"/>
        <v>3.6</v>
      </c>
      <c r="Q54" s="71">
        <f t="shared" si="69"/>
        <v>2.4</v>
      </c>
      <c r="R54" s="240">
        <f t="shared" ref="R54:R55" si="77">SUM(T54,AG54,AT54,BG54,BT54,CG54)</f>
        <v>6</v>
      </c>
      <c r="S54" s="165" t="s">
        <v>126</v>
      </c>
      <c r="T54" s="169">
        <v>2</v>
      </c>
      <c r="U54" s="33"/>
      <c r="V54" s="33">
        <v>20</v>
      </c>
      <c r="W54" s="33"/>
      <c r="X54" s="33"/>
      <c r="Y54" s="33">
        <v>30</v>
      </c>
      <c r="Z54" s="33"/>
      <c r="AA54" s="33"/>
      <c r="AB54" s="33"/>
      <c r="AC54" s="33"/>
      <c r="AD54" s="33"/>
      <c r="AE54" s="34"/>
      <c r="AF54" s="116"/>
      <c r="AG54" s="33">
        <v>2</v>
      </c>
      <c r="AH54" s="33"/>
      <c r="AI54" s="33">
        <v>20</v>
      </c>
      <c r="AJ54" s="33"/>
      <c r="AK54" s="33"/>
      <c r="AL54" s="33">
        <v>30</v>
      </c>
      <c r="AM54" s="33"/>
      <c r="AN54" s="33"/>
      <c r="AO54" s="33"/>
      <c r="AP54" s="33"/>
      <c r="AQ54" s="33"/>
      <c r="AR54" s="33"/>
      <c r="AS54" s="119"/>
      <c r="AT54" s="169">
        <v>1</v>
      </c>
      <c r="AU54" s="33"/>
      <c r="AV54" s="33">
        <v>10</v>
      </c>
      <c r="AW54" s="33"/>
      <c r="AX54" s="33"/>
      <c r="AY54" s="33">
        <v>15</v>
      </c>
      <c r="AZ54" s="33"/>
      <c r="BA54" s="33"/>
      <c r="BB54" s="33"/>
      <c r="BC54" s="33"/>
      <c r="BD54" s="33"/>
      <c r="BE54" s="34"/>
      <c r="BF54" s="35"/>
      <c r="BG54" s="118">
        <v>1</v>
      </c>
      <c r="BH54" s="36"/>
      <c r="BI54" s="32">
        <v>10</v>
      </c>
      <c r="BJ54" s="33"/>
      <c r="BK54" s="33"/>
      <c r="BL54" s="36">
        <v>15</v>
      </c>
      <c r="BM54" s="36"/>
      <c r="BN54" s="36"/>
      <c r="BO54" s="36"/>
      <c r="BP54" s="36"/>
      <c r="BQ54" s="36"/>
      <c r="BR54" s="34"/>
      <c r="BS54" s="35"/>
      <c r="BT54" s="118"/>
      <c r="BU54" s="36"/>
      <c r="BV54" s="32"/>
      <c r="BW54" s="33"/>
      <c r="BX54" s="33"/>
      <c r="BY54" s="36"/>
      <c r="BZ54" s="36"/>
      <c r="CA54" s="36"/>
      <c r="CB54" s="36"/>
      <c r="CC54" s="36"/>
      <c r="CD54" s="36"/>
      <c r="CE54" s="34"/>
      <c r="CF54" s="35"/>
      <c r="CG54" s="113"/>
      <c r="CH54" s="33"/>
      <c r="CI54" s="32"/>
      <c r="CJ54" s="33"/>
      <c r="CK54" s="33"/>
      <c r="CL54" s="241"/>
      <c r="CM54" s="170"/>
      <c r="CN54" s="33"/>
      <c r="CO54" s="33"/>
      <c r="CP54" s="33"/>
      <c r="CQ54" s="33"/>
      <c r="CR54" s="34"/>
      <c r="CS54" s="47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5"/>
      <c r="EU54" s="5"/>
      <c r="EV54" s="5"/>
    </row>
    <row r="55" spans="1:152" ht="17.25" customHeight="1" x14ac:dyDescent="0.35">
      <c r="A55" s="481"/>
      <c r="B55" s="171" t="s">
        <v>127</v>
      </c>
      <c r="C55" s="242" t="s">
        <v>128</v>
      </c>
      <c r="D55" s="218">
        <f t="shared" si="73"/>
        <v>75</v>
      </c>
      <c r="E55" s="121">
        <f t="shared" si="74"/>
        <v>50</v>
      </c>
      <c r="F55" s="122">
        <f t="shared" ref="F55:H55" si="78">SUM(W55,AJ55,AW55,BJ55,BW55,CJ55)</f>
        <v>0</v>
      </c>
      <c r="G55" s="122">
        <f t="shared" si="78"/>
        <v>0</v>
      </c>
      <c r="H55" s="105">
        <f t="shared" si="78"/>
        <v>75</v>
      </c>
      <c r="I55" s="105"/>
      <c r="J55" s="105"/>
      <c r="K55" s="105"/>
      <c r="L55" s="105"/>
      <c r="M55" s="105"/>
      <c r="N55" s="105">
        <f t="shared" si="76"/>
        <v>0</v>
      </c>
      <c r="O55" s="105"/>
      <c r="P55" s="71">
        <f t="shared" si="68"/>
        <v>3</v>
      </c>
      <c r="Q55" s="71">
        <f t="shared" si="69"/>
        <v>2</v>
      </c>
      <c r="R55" s="219">
        <f t="shared" si="77"/>
        <v>5</v>
      </c>
      <c r="S55" s="175" t="s">
        <v>129</v>
      </c>
      <c r="T55" s="178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7"/>
      <c r="AF55" s="125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15"/>
      <c r="AT55" s="127">
        <v>2</v>
      </c>
      <c r="AU55" s="114"/>
      <c r="AV55" s="49">
        <v>20</v>
      </c>
      <c r="AW55" s="176"/>
      <c r="AX55" s="176"/>
      <c r="AY55" s="114">
        <v>30</v>
      </c>
      <c r="AZ55" s="114"/>
      <c r="BA55" s="114"/>
      <c r="BB55" s="114"/>
      <c r="BC55" s="114"/>
      <c r="BD55" s="114"/>
      <c r="BE55" s="177"/>
      <c r="BF55" s="42"/>
      <c r="BG55" s="127">
        <v>2</v>
      </c>
      <c r="BH55" s="114"/>
      <c r="BI55" s="49">
        <v>20</v>
      </c>
      <c r="BJ55" s="176"/>
      <c r="BK55" s="176"/>
      <c r="BL55" s="114">
        <v>30</v>
      </c>
      <c r="BM55" s="114"/>
      <c r="BN55" s="114"/>
      <c r="BO55" s="114"/>
      <c r="BP55" s="114"/>
      <c r="BQ55" s="114"/>
      <c r="BR55" s="177"/>
      <c r="BS55" s="42"/>
      <c r="BT55" s="124">
        <v>1</v>
      </c>
      <c r="BU55" s="49"/>
      <c r="BV55" s="49">
        <v>10</v>
      </c>
      <c r="BW55" s="176"/>
      <c r="BX55" s="176"/>
      <c r="BY55" s="49">
        <v>15</v>
      </c>
      <c r="BZ55" s="114"/>
      <c r="CA55" s="114"/>
      <c r="CB55" s="114"/>
      <c r="CC55" s="114"/>
      <c r="CD55" s="114"/>
      <c r="CE55" s="177"/>
      <c r="CF55" s="42"/>
      <c r="CG55" s="178"/>
      <c r="CH55" s="176"/>
      <c r="CI55" s="176"/>
      <c r="CJ55" s="176"/>
      <c r="CK55" s="176"/>
      <c r="CL55" s="177"/>
      <c r="CM55" s="179"/>
      <c r="CN55" s="176"/>
      <c r="CO55" s="176"/>
      <c r="CP55" s="176"/>
      <c r="CQ55" s="176"/>
      <c r="CR55" s="177"/>
      <c r="CS55" s="47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5"/>
      <c r="EU55" s="5"/>
      <c r="EV55" s="5"/>
    </row>
    <row r="56" spans="1:152" ht="31.5" customHeight="1" x14ac:dyDescent="0.35">
      <c r="A56" s="481"/>
      <c r="B56" s="171" t="s">
        <v>130</v>
      </c>
      <c r="C56" s="242" t="s">
        <v>131</v>
      </c>
      <c r="D56" s="218">
        <f t="shared" si="73"/>
        <v>30</v>
      </c>
      <c r="E56" s="121">
        <f t="shared" si="74"/>
        <v>20</v>
      </c>
      <c r="F56" s="122">
        <f t="shared" ref="F56:H56" si="79">SUM(W56,AJ56,AW56,BJ56,BW56,CJ56)</f>
        <v>0</v>
      </c>
      <c r="G56" s="122">
        <f t="shared" si="79"/>
        <v>15</v>
      </c>
      <c r="H56" s="105">
        <f t="shared" si="79"/>
        <v>15</v>
      </c>
      <c r="I56" s="105"/>
      <c r="J56" s="105"/>
      <c r="K56" s="105"/>
      <c r="L56" s="105"/>
      <c r="M56" s="105"/>
      <c r="N56" s="105">
        <f t="shared" si="76"/>
        <v>0</v>
      </c>
      <c r="O56" s="105"/>
      <c r="P56" s="71">
        <f t="shared" si="68"/>
        <v>1.2</v>
      </c>
      <c r="Q56" s="71">
        <f t="shared" si="69"/>
        <v>0.8</v>
      </c>
      <c r="R56" s="219">
        <v>2</v>
      </c>
      <c r="S56" s="175" t="s">
        <v>71</v>
      </c>
      <c r="T56" s="178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7"/>
      <c r="AF56" s="125"/>
      <c r="AG56" s="176">
        <v>1</v>
      </c>
      <c r="AH56" s="176"/>
      <c r="AI56" s="176">
        <v>10</v>
      </c>
      <c r="AJ56" s="176"/>
      <c r="AK56" s="176">
        <v>15</v>
      </c>
      <c r="AL56" s="176"/>
      <c r="AM56" s="176"/>
      <c r="AN56" s="176"/>
      <c r="AO56" s="176"/>
      <c r="AP56" s="176"/>
      <c r="AQ56" s="176"/>
      <c r="AR56" s="176"/>
      <c r="AS56" s="115"/>
      <c r="AT56" s="178">
        <v>1</v>
      </c>
      <c r="AU56" s="176"/>
      <c r="AV56" s="176">
        <v>10</v>
      </c>
      <c r="AW56" s="176"/>
      <c r="AX56" s="176"/>
      <c r="AY56" s="176">
        <v>15</v>
      </c>
      <c r="AZ56" s="176"/>
      <c r="BA56" s="176"/>
      <c r="BB56" s="176"/>
      <c r="BC56" s="176"/>
      <c r="BD56" s="176"/>
      <c r="BE56" s="177"/>
      <c r="BF56" s="42"/>
      <c r="BG56" s="181"/>
      <c r="BH56" s="105"/>
      <c r="BI56" s="122"/>
      <c r="BJ56" s="182"/>
      <c r="BK56" s="182"/>
      <c r="BL56" s="105"/>
      <c r="BM56" s="105"/>
      <c r="BN56" s="105"/>
      <c r="BO56" s="105"/>
      <c r="BP56" s="105"/>
      <c r="BQ56" s="105"/>
      <c r="BR56" s="243"/>
      <c r="BS56" s="244"/>
      <c r="BT56" s="181"/>
      <c r="BU56" s="105"/>
      <c r="BV56" s="122"/>
      <c r="BW56" s="182"/>
      <c r="BX56" s="182"/>
      <c r="BY56" s="105"/>
      <c r="BZ56" s="105"/>
      <c r="CA56" s="105"/>
      <c r="CB56" s="105"/>
      <c r="CC56" s="105"/>
      <c r="CD56" s="105"/>
      <c r="CE56" s="243"/>
      <c r="CF56" s="244"/>
      <c r="CG56" s="183"/>
      <c r="CH56" s="122"/>
      <c r="CI56" s="122"/>
      <c r="CJ56" s="182"/>
      <c r="CK56" s="182"/>
      <c r="CL56" s="174"/>
      <c r="CM56" s="245"/>
      <c r="CN56" s="182"/>
      <c r="CO56" s="182"/>
      <c r="CP56" s="182"/>
      <c r="CQ56" s="182"/>
      <c r="CR56" s="243"/>
      <c r="CS56" s="47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5"/>
      <c r="EU56" s="5"/>
      <c r="EV56" s="5"/>
    </row>
    <row r="57" spans="1:152" ht="12.75" customHeight="1" x14ac:dyDescent="0.35">
      <c r="A57" s="481"/>
      <c r="B57" s="171" t="s">
        <v>132</v>
      </c>
      <c r="C57" s="242" t="s">
        <v>133</v>
      </c>
      <c r="D57" s="218">
        <f>SUM(W57,X57,Y57,AJ57,AK57,AL57,AW57,AX57,AY57,BJ57,BK57,BL57,BW57,BX57,BY57,CJ57,CK57,CL57+CR57)</f>
        <v>15</v>
      </c>
      <c r="E57" s="121">
        <f t="shared" si="74"/>
        <v>10</v>
      </c>
      <c r="F57" s="122">
        <f t="shared" ref="F57:H57" si="80">SUM(W57,AJ57,AW57,BJ57,BW57,CJ57)</f>
        <v>0</v>
      </c>
      <c r="G57" s="122">
        <f t="shared" si="80"/>
        <v>15</v>
      </c>
      <c r="H57" s="105">
        <f t="shared" si="80"/>
        <v>0</v>
      </c>
      <c r="I57" s="105"/>
      <c r="J57" s="105"/>
      <c r="K57" s="105"/>
      <c r="L57" s="105"/>
      <c r="M57" s="105"/>
      <c r="N57" s="105">
        <f t="shared" si="76"/>
        <v>0</v>
      </c>
      <c r="O57" s="105"/>
      <c r="P57" s="71">
        <f t="shared" si="68"/>
        <v>0.6</v>
      </c>
      <c r="Q57" s="71">
        <f t="shared" si="69"/>
        <v>0.4</v>
      </c>
      <c r="R57" s="219">
        <f t="shared" ref="R57:R58" si="81">SUM(T57,AG57,AT57,BG57,BT57,CG57)</f>
        <v>1</v>
      </c>
      <c r="S57" s="175" t="s">
        <v>71</v>
      </c>
      <c r="T57" s="178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F57" s="125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15"/>
      <c r="AT57" s="178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7"/>
      <c r="BF57" s="42"/>
      <c r="BG57" s="178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7"/>
      <c r="BS57" s="42"/>
      <c r="BT57" s="178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7"/>
      <c r="CF57" s="42"/>
      <c r="CG57" s="124">
        <v>1</v>
      </c>
      <c r="CH57" s="176"/>
      <c r="CI57" s="49">
        <v>10</v>
      </c>
      <c r="CJ57" s="176"/>
      <c r="CK57" s="49">
        <v>15</v>
      </c>
      <c r="CL57" s="177"/>
      <c r="CM57" s="179"/>
      <c r="CN57" s="176"/>
      <c r="CO57" s="176"/>
      <c r="CP57" s="176"/>
      <c r="CQ57" s="176"/>
      <c r="CR57" s="177"/>
      <c r="CS57" s="47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5"/>
      <c r="EU57" s="5"/>
      <c r="EV57" s="5"/>
    </row>
    <row r="58" spans="1:152" ht="28.5" customHeight="1" x14ac:dyDescent="0.35">
      <c r="A58" s="481"/>
      <c r="B58" s="171" t="s">
        <v>134</v>
      </c>
      <c r="C58" s="242" t="s">
        <v>135</v>
      </c>
      <c r="D58" s="218">
        <f t="shared" ref="D58:D61" si="82">SUM(W58,X58,Y58,AJ58,AK58,AL58,AW58,AX58,AY58,BJ58,BK58,BL58,BW58,BX58,BY58,CJ58,CK58,CL58)</f>
        <v>30</v>
      </c>
      <c r="E58" s="121">
        <f t="shared" si="74"/>
        <v>20</v>
      </c>
      <c r="F58" s="122">
        <f t="shared" ref="F58:H58" si="83">SUM(W58,AJ58,AW58,BJ58,BW58,CJ58)</f>
        <v>0</v>
      </c>
      <c r="G58" s="122">
        <f t="shared" si="83"/>
        <v>0</v>
      </c>
      <c r="H58" s="105">
        <f t="shared" si="83"/>
        <v>30</v>
      </c>
      <c r="I58" s="105"/>
      <c r="J58" s="105"/>
      <c r="K58" s="105"/>
      <c r="L58" s="105"/>
      <c r="M58" s="105"/>
      <c r="N58" s="105">
        <f t="shared" si="76"/>
        <v>0</v>
      </c>
      <c r="O58" s="105"/>
      <c r="P58" s="71">
        <f t="shared" si="68"/>
        <v>1.2</v>
      </c>
      <c r="Q58" s="71">
        <f t="shared" si="69"/>
        <v>0.8</v>
      </c>
      <c r="R58" s="219">
        <f t="shared" si="81"/>
        <v>2</v>
      </c>
      <c r="S58" s="175" t="s">
        <v>71</v>
      </c>
      <c r="T58" s="178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25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15"/>
      <c r="AT58" s="178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7"/>
      <c r="BF58" s="42"/>
      <c r="BG58" s="178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7"/>
      <c r="BS58" s="42"/>
      <c r="BT58" s="181">
        <v>2</v>
      </c>
      <c r="BU58" s="105"/>
      <c r="BV58" s="105">
        <v>20</v>
      </c>
      <c r="BW58" s="182"/>
      <c r="BX58" s="182"/>
      <c r="BY58" s="105">
        <v>30</v>
      </c>
      <c r="BZ58" s="114"/>
      <c r="CA58" s="114"/>
      <c r="CB58" s="114"/>
      <c r="CC58" s="114"/>
      <c r="CD58" s="114"/>
      <c r="CE58" s="177"/>
      <c r="CF58" s="42"/>
      <c r="CG58" s="178"/>
      <c r="CH58" s="176"/>
      <c r="CI58" s="176"/>
      <c r="CJ58" s="176"/>
      <c r="CK58" s="176"/>
      <c r="CL58" s="177"/>
      <c r="CM58" s="179"/>
      <c r="CN58" s="176"/>
      <c r="CO58" s="176"/>
      <c r="CP58" s="176"/>
      <c r="CQ58" s="176"/>
      <c r="CR58" s="177"/>
      <c r="CS58" s="47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5"/>
      <c r="EU58" s="5"/>
      <c r="EV58" s="5"/>
    </row>
    <row r="59" spans="1:152" ht="12.75" customHeight="1" x14ac:dyDescent="0.35">
      <c r="A59" s="481"/>
      <c r="B59" s="171" t="s">
        <v>136</v>
      </c>
      <c r="C59" s="242" t="s">
        <v>137</v>
      </c>
      <c r="D59" s="218">
        <f t="shared" si="82"/>
        <v>30</v>
      </c>
      <c r="E59" s="121">
        <f t="shared" si="74"/>
        <v>20</v>
      </c>
      <c r="F59" s="122">
        <f t="shared" ref="F59:H59" si="84">SUM(W59,AJ59,AW59,BJ59,BW59,CJ59)</f>
        <v>15</v>
      </c>
      <c r="G59" s="122">
        <f t="shared" si="84"/>
        <v>15</v>
      </c>
      <c r="H59" s="105">
        <f t="shared" si="84"/>
        <v>0</v>
      </c>
      <c r="I59" s="105"/>
      <c r="J59" s="105"/>
      <c r="K59" s="105"/>
      <c r="L59" s="105"/>
      <c r="M59" s="105"/>
      <c r="N59" s="105">
        <f t="shared" si="76"/>
        <v>0</v>
      </c>
      <c r="O59" s="105"/>
      <c r="P59" s="71">
        <f t="shared" si="68"/>
        <v>1.2</v>
      </c>
      <c r="Q59" s="71">
        <f t="shared" si="69"/>
        <v>0.8</v>
      </c>
      <c r="R59" s="219">
        <v>2</v>
      </c>
      <c r="S59" s="175" t="s">
        <v>71</v>
      </c>
      <c r="T59" s="178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7"/>
      <c r="AF59" s="125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15"/>
      <c r="AT59" s="178">
        <v>2</v>
      </c>
      <c r="AU59" s="176"/>
      <c r="AV59" s="176">
        <v>20</v>
      </c>
      <c r="AW59" s="176">
        <v>15</v>
      </c>
      <c r="AX59" s="176">
        <v>15</v>
      </c>
      <c r="AY59" s="176"/>
      <c r="AZ59" s="176"/>
      <c r="BA59" s="176"/>
      <c r="BB59" s="176"/>
      <c r="BC59" s="176"/>
      <c r="BD59" s="176"/>
      <c r="BE59" s="177"/>
      <c r="BF59" s="42"/>
      <c r="BG59" s="178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7"/>
      <c r="BS59" s="42"/>
      <c r="BT59" s="183"/>
      <c r="BU59" s="122"/>
      <c r="BV59" s="122"/>
      <c r="BW59" s="182"/>
      <c r="BX59" s="182"/>
      <c r="BY59" s="122"/>
      <c r="BZ59" s="114"/>
      <c r="CA59" s="114"/>
      <c r="CB59" s="114"/>
      <c r="CC59" s="114"/>
      <c r="CD59" s="114"/>
      <c r="CE59" s="177"/>
      <c r="CF59" s="42"/>
      <c r="CG59" s="124"/>
      <c r="CH59" s="49"/>
      <c r="CI59" s="49"/>
      <c r="CJ59" s="176"/>
      <c r="CK59" s="176"/>
      <c r="CL59" s="198"/>
      <c r="CM59" s="179"/>
      <c r="CN59" s="176"/>
      <c r="CO59" s="176"/>
      <c r="CP59" s="176"/>
      <c r="CQ59" s="176"/>
      <c r="CR59" s="177"/>
      <c r="CS59" s="47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5"/>
      <c r="EU59" s="5"/>
      <c r="EV59" s="5"/>
    </row>
    <row r="60" spans="1:152" ht="12.75" customHeight="1" x14ac:dyDescent="0.35">
      <c r="A60" s="481"/>
      <c r="B60" s="171" t="s">
        <v>138</v>
      </c>
      <c r="C60" s="242" t="s">
        <v>139</v>
      </c>
      <c r="D60" s="218">
        <f t="shared" si="82"/>
        <v>15</v>
      </c>
      <c r="E60" s="121">
        <f t="shared" si="74"/>
        <v>10</v>
      </c>
      <c r="F60" s="122">
        <f t="shared" ref="F60:H60" si="85">SUM(W60,AJ60,AW60,BJ60,BW60,CJ60)</f>
        <v>0</v>
      </c>
      <c r="G60" s="122">
        <f t="shared" si="85"/>
        <v>0</v>
      </c>
      <c r="H60" s="105">
        <f t="shared" si="85"/>
        <v>15</v>
      </c>
      <c r="I60" s="105"/>
      <c r="J60" s="105"/>
      <c r="K60" s="105"/>
      <c r="L60" s="105"/>
      <c r="M60" s="105"/>
      <c r="N60" s="105">
        <f t="shared" si="76"/>
        <v>0</v>
      </c>
      <c r="O60" s="105"/>
      <c r="P60" s="71">
        <f t="shared" si="68"/>
        <v>0.6</v>
      </c>
      <c r="Q60" s="71">
        <f t="shared" si="69"/>
        <v>0.4</v>
      </c>
      <c r="R60" s="219">
        <f>SUM(T60,AG60,AT60,BG60,BT60,CG60)</f>
        <v>1</v>
      </c>
      <c r="S60" s="175" t="s">
        <v>71</v>
      </c>
      <c r="T60" s="178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7"/>
      <c r="AF60" s="125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15"/>
      <c r="AT60" s="178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7"/>
      <c r="BF60" s="42"/>
      <c r="BG60" s="178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7"/>
      <c r="BS60" s="42"/>
      <c r="BT60" s="127">
        <v>1</v>
      </c>
      <c r="BU60" s="114"/>
      <c r="BV60" s="114">
        <v>10</v>
      </c>
      <c r="BW60" s="176"/>
      <c r="BX60" s="176"/>
      <c r="BY60" s="114">
        <v>15</v>
      </c>
      <c r="BZ60" s="114"/>
      <c r="CA60" s="114"/>
      <c r="CB60" s="114"/>
      <c r="CC60" s="114"/>
      <c r="CD60" s="114"/>
      <c r="CE60" s="177"/>
      <c r="CF60" s="42"/>
      <c r="CG60" s="178"/>
      <c r="CH60" s="176"/>
      <c r="CI60" s="176"/>
      <c r="CJ60" s="176"/>
      <c r="CK60" s="176"/>
      <c r="CL60" s="177"/>
      <c r="CM60" s="179"/>
      <c r="CN60" s="176"/>
      <c r="CO60" s="176"/>
      <c r="CP60" s="176"/>
      <c r="CQ60" s="176"/>
      <c r="CR60" s="177"/>
      <c r="CS60" s="47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5"/>
      <c r="EU60" s="5"/>
      <c r="EV60" s="5"/>
    </row>
    <row r="61" spans="1:152" ht="12.75" customHeight="1" x14ac:dyDescent="0.35">
      <c r="A61" s="481"/>
      <c r="B61" s="171" t="s">
        <v>140</v>
      </c>
      <c r="C61" s="246" t="s">
        <v>141</v>
      </c>
      <c r="D61" s="218">
        <f t="shared" si="82"/>
        <v>15</v>
      </c>
      <c r="E61" s="121">
        <f t="shared" si="74"/>
        <v>10</v>
      </c>
      <c r="F61" s="122">
        <f t="shared" ref="F61:H61" si="86">SUM(W61,AJ61,AW61,BJ61,BW61,CJ61)</f>
        <v>0</v>
      </c>
      <c r="G61" s="122">
        <f t="shared" si="86"/>
        <v>15</v>
      </c>
      <c r="H61" s="105">
        <f t="shared" si="86"/>
        <v>0</v>
      </c>
      <c r="I61" s="131"/>
      <c r="J61" s="131"/>
      <c r="K61" s="131"/>
      <c r="L61" s="131"/>
      <c r="M61" s="131"/>
      <c r="N61" s="105">
        <f t="shared" si="76"/>
        <v>0</v>
      </c>
      <c r="O61" s="131"/>
      <c r="P61" s="71">
        <f t="shared" si="68"/>
        <v>0.6</v>
      </c>
      <c r="Q61" s="71">
        <f t="shared" si="69"/>
        <v>0.4</v>
      </c>
      <c r="R61" s="219">
        <v>1</v>
      </c>
      <c r="S61" s="175" t="s">
        <v>71</v>
      </c>
      <c r="T61" s="247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248"/>
      <c r="AF61" s="125"/>
      <c r="AG61" s="196">
        <v>1</v>
      </c>
      <c r="AH61" s="196"/>
      <c r="AI61" s="196">
        <v>10</v>
      </c>
      <c r="AJ61" s="196"/>
      <c r="AK61" s="196">
        <v>15</v>
      </c>
      <c r="AL61" s="196"/>
      <c r="AM61" s="196"/>
      <c r="AN61" s="196"/>
      <c r="AO61" s="196"/>
      <c r="AP61" s="196"/>
      <c r="AQ61" s="196"/>
      <c r="AR61" s="196"/>
      <c r="AS61" s="115"/>
      <c r="AT61" s="249"/>
      <c r="AU61" s="197"/>
      <c r="AV61" s="197"/>
      <c r="AW61" s="196"/>
      <c r="AX61" s="196"/>
      <c r="AY61" s="196"/>
      <c r="AZ61" s="196"/>
      <c r="BA61" s="196"/>
      <c r="BB61" s="196"/>
      <c r="BC61" s="196"/>
      <c r="BD61" s="196"/>
      <c r="BE61" s="250"/>
      <c r="BF61" s="42"/>
      <c r="BG61" s="247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248"/>
      <c r="BS61" s="42"/>
      <c r="BT61" s="247"/>
      <c r="BU61" s="196"/>
      <c r="BV61" s="196"/>
      <c r="BW61" s="196"/>
      <c r="BX61" s="196"/>
      <c r="BY61" s="196"/>
      <c r="BZ61" s="136"/>
      <c r="CA61" s="136"/>
      <c r="CB61" s="136"/>
      <c r="CC61" s="136"/>
      <c r="CD61" s="136"/>
      <c r="CE61" s="248"/>
      <c r="CF61" s="42"/>
      <c r="CG61" s="247"/>
      <c r="CH61" s="196"/>
      <c r="CI61" s="196"/>
      <c r="CJ61" s="196"/>
      <c r="CK61" s="196"/>
      <c r="CL61" s="248"/>
      <c r="CM61" s="251"/>
      <c r="CN61" s="196"/>
      <c r="CO61" s="196"/>
      <c r="CP61" s="196"/>
      <c r="CQ61" s="196"/>
      <c r="CR61" s="248"/>
      <c r="CS61" s="47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5"/>
      <c r="EU61" s="5"/>
      <c r="EV61" s="5"/>
    </row>
    <row r="62" spans="1:152" ht="12.75" customHeight="1" x14ac:dyDescent="0.35">
      <c r="A62" s="481"/>
      <c r="B62" s="185" t="s">
        <v>142</v>
      </c>
      <c r="C62" s="252"/>
      <c r="D62" s="224">
        <f>SUM(AE62,AR62,BE62,BR62,CE62,CR62)</f>
        <v>0</v>
      </c>
      <c r="E62" s="129">
        <f t="shared" si="74"/>
        <v>0</v>
      </c>
      <c r="F62" s="130">
        <f t="shared" ref="F62:H62" si="87">SUM(W62,AJ62,AW62,BJ62,BW62,CJ62)</f>
        <v>0</v>
      </c>
      <c r="G62" s="130">
        <f t="shared" si="87"/>
        <v>0</v>
      </c>
      <c r="H62" s="131">
        <f t="shared" si="87"/>
        <v>0</v>
      </c>
      <c r="I62" s="131"/>
      <c r="J62" s="131"/>
      <c r="K62" s="131"/>
      <c r="L62" s="131"/>
      <c r="M62" s="131"/>
      <c r="N62" s="131">
        <f t="shared" si="76"/>
        <v>0</v>
      </c>
      <c r="O62" s="131"/>
      <c r="P62" s="71" t="e">
        <f t="shared" si="68"/>
        <v>#DIV/0!</v>
      </c>
      <c r="Q62" s="71" t="e">
        <f t="shared" si="69"/>
        <v>#DIV/0!</v>
      </c>
      <c r="R62" s="189"/>
      <c r="S62" s="190" t="s">
        <v>129</v>
      </c>
      <c r="T62" s="191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4"/>
      <c r="AF62" s="125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15"/>
      <c r="AT62" s="191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4"/>
      <c r="BF62" s="42"/>
      <c r="BG62" s="253"/>
      <c r="BH62" s="254"/>
      <c r="BI62" s="254"/>
      <c r="BJ62" s="193"/>
      <c r="BK62" s="193"/>
      <c r="BL62" s="193"/>
      <c r="BM62" s="254"/>
      <c r="BN62" s="254"/>
      <c r="BO62" s="254"/>
      <c r="BP62" s="254"/>
      <c r="BQ62" s="254"/>
      <c r="BR62" s="255"/>
      <c r="BS62" s="42"/>
      <c r="BT62" s="253"/>
      <c r="BU62" s="254"/>
      <c r="BV62" s="254"/>
      <c r="BW62" s="193"/>
      <c r="BX62" s="193"/>
      <c r="BY62" s="193"/>
      <c r="BZ62" s="254"/>
      <c r="CA62" s="254"/>
      <c r="CB62" s="254"/>
      <c r="CC62" s="254"/>
      <c r="CD62" s="254"/>
      <c r="CE62" s="255"/>
      <c r="CF62" s="42"/>
      <c r="CG62" s="191"/>
      <c r="CH62" s="193"/>
      <c r="CI62" s="193"/>
      <c r="CJ62" s="193"/>
      <c r="CK62" s="193"/>
      <c r="CL62" s="194"/>
      <c r="CM62" s="225"/>
      <c r="CN62" s="193"/>
      <c r="CO62" s="193"/>
      <c r="CP62" s="193"/>
      <c r="CQ62" s="193"/>
      <c r="CR62" s="194"/>
      <c r="CS62" s="47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5"/>
      <c r="EU62" s="5"/>
      <c r="EV62" s="5"/>
    </row>
    <row r="63" spans="1:152" ht="12.75" customHeight="1" x14ac:dyDescent="0.35">
      <c r="A63" s="481"/>
      <c r="B63" s="528"/>
      <c r="C63" s="226" t="s">
        <v>65</v>
      </c>
      <c r="D63" s="141">
        <f t="shared" ref="D63:O63" si="88">SUM(D54:D62)</f>
        <v>300</v>
      </c>
      <c r="E63" s="142">
        <f t="shared" si="88"/>
        <v>200</v>
      </c>
      <c r="F63" s="146">
        <f t="shared" si="88"/>
        <v>15</v>
      </c>
      <c r="G63" s="146">
        <f t="shared" si="88"/>
        <v>60</v>
      </c>
      <c r="H63" s="146">
        <f t="shared" si="88"/>
        <v>225</v>
      </c>
      <c r="I63" s="146">
        <f t="shared" si="88"/>
        <v>0</v>
      </c>
      <c r="J63" s="146">
        <f t="shared" si="88"/>
        <v>0</v>
      </c>
      <c r="K63" s="146">
        <f t="shared" si="88"/>
        <v>0</v>
      </c>
      <c r="L63" s="146">
        <f t="shared" si="88"/>
        <v>0</v>
      </c>
      <c r="M63" s="146">
        <f t="shared" si="88"/>
        <v>0</v>
      </c>
      <c r="N63" s="146">
        <f t="shared" si="88"/>
        <v>0</v>
      </c>
      <c r="O63" s="146">
        <f t="shared" si="88"/>
        <v>0</v>
      </c>
      <c r="P63" s="143">
        <f t="shared" si="68"/>
        <v>12</v>
      </c>
      <c r="Q63" s="143">
        <f t="shared" si="69"/>
        <v>8</v>
      </c>
      <c r="R63" s="147">
        <f>SUM(R54:R62)</f>
        <v>20</v>
      </c>
      <c r="S63" s="228">
        <v>2</v>
      </c>
      <c r="T63" s="256">
        <f t="shared" ref="T63:BF63" si="89">SUM(T54:T62)</f>
        <v>2</v>
      </c>
      <c r="U63" s="257">
        <f t="shared" si="89"/>
        <v>0</v>
      </c>
      <c r="V63" s="257">
        <f t="shared" si="89"/>
        <v>20</v>
      </c>
      <c r="W63" s="257">
        <f t="shared" si="89"/>
        <v>0</v>
      </c>
      <c r="X63" s="257">
        <f t="shared" si="89"/>
        <v>0</v>
      </c>
      <c r="Y63" s="257">
        <f t="shared" si="89"/>
        <v>30</v>
      </c>
      <c r="Z63" s="257">
        <f t="shared" si="89"/>
        <v>0</v>
      </c>
      <c r="AA63" s="257">
        <f t="shared" si="89"/>
        <v>0</v>
      </c>
      <c r="AB63" s="257">
        <f t="shared" si="89"/>
        <v>0</v>
      </c>
      <c r="AC63" s="257">
        <f t="shared" si="89"/>
        <v>0</v>
      </c>
      <c r="AD63" s="257">
        <f t="shared" si="89"/>
        <v>0</v>
      </c>
      <c r="AE63" s="257">
        <f t="shared" si="89"/>
        <v>0</v>
      </c>
      <c r="AF63" s="258">
        <f t="shared" si="89"/>
        <v>0</v>
      </c>
      <c r="AG63" s="229">
        <f t="shared" si="89"/>
        <v>4</v>
      </c>
      <c r="AH63" s="230">
        <f t="shared" si="89"/>
        <v>0</v>
      </c>
      <c r="AI63" s="230">
        <f t="shared" si="89"/>
        <v>40</v>
      </c>
      <c r="AJ63" s="230">
        <f t="shared" si="89"/>
        <v>0</v>
      </c>
      <c r="AK63" s="230">
        <f t="shared" si="89"/>
        <v>30</v>
      </c>
      <c r="AL63" s="230">
        <f t="shared" si="89"/>
        <v>30</v>
      </c>
      <c r="AM63" s="230">
        <f t="shared" si="89"/>
        <v>0</v>
      </c>
      <c r="AN63" s="230">
        <f t="shared" si="89"/>
        <v>0</v>
      </c>
      <c r="AO63" s="230">
        <f t="shared" si="89"/>
        <v>0</v>
      </c>
      <c r="AP63" s="230">
        <f t="shared" si="89"/>
        <v>0</v>
      </c>
      <c r="AQ63" s="230">
        <f t="shared" si="89"/>
        <v>0</v>
      </c>
      <c r="AR63" s="231">
        <f t="shared" si="89"/>
        <v>0</v>
      </c>
      <c r="AS63" s="233">
        <f t="shared" si="89"/>
        <v>0</v>
      </c>
      <c r="AT63" s="229">
        <f t="shared" si="89"/>
        <v>6</v>
      </c>
      <c r="AU63" s="230">
        <f t="shared" si="89"/>
        <v>0</v>
      </c>
      <c r="AV63" s="230">
        <f t="shared" si="89"/>
        <v>60</v>
      </c>
      <c r="AW63" s="230">
        <f t="shared" si="89"/>
        <v>15</v>
      </c>
      <c r="AX63" s="230">
        <f t="shared" si="89"/>
        <v>15</v>
      </c>
      <c r="AY63" s="230">
        <f t="shared" si="89"/>
        <v>60</v>
      </c>
      <c r="AZ63" s="230">
        <f t="shared" si="89"/>
        <v>0</v>
      </c>
      <c r="BA63" s="230">
        <f t="shared" si="89"/>
        <v>0</v>
      </c>
      <c r="BB63" s="230">
        <f t="shared" si="89"/>
        <v>0</v>
      </c>
      <c r="BC63" s="230">
        <f t="shared" si="89"/>
        <v>0</v>
      </c>
      <c r="BD63" s="230">
        <f t="shared" si="89"/>
        <v>0</v>
      </c>
      <c r="BE63" s="231">
        <f t="shared" si="89"/>
        <v>0</v>
      </c>
      <c r="BF63" s="232">
        <f t="shared" si="89"/>
        <v>0</v>
      </c>
      <c r="BG63" s="229"/>
      <c r="BH63" s="230">
        <f t="shared" ref="BH63:CR63" si="90">SUM(BH54:BH62)</f>
        <v>0</v>
      </c>
      <c r="BI63" s="230">
        <f t="shared" si="90"/>
        <v>30</v>
      </c>
      <c r="BJ63" s="230">
        <f t="shared" si="90"/>
        <v>0</v>
      </c>
      <c r="BK63" s="230">
        <f t="shared" si="90"/>
        <v>0</v>
      </c>
      <c r="BL63" s="230">
        <f t="shared" si="90"/>
        <v>45</v>
      </c>
      <c r="BM63" s="230">
        <f t="shared" si="90"/>
        <v>0</v>
      </c>
      <c r="BN63" s="230">
        <f t="shared" si="90"/>
        <v>0</v>
      </c>
      <c r="BO63" s="230">
        <f t="shared" si="90"/>
        <v>0</v>
      </c>
      <c r="BP63" s="230">
        <f t="shared" si="90"/>
        <v>0</v>
      </c>
      <c r="BQ63" s="230">
        <f t="shared" si="90"/>
        <v>0</v>
      </c>
      <c r="BR63" s="231">
        <f t="shared" si="90"/>
        <v>0</v>
      </c>
      <c r="BS63" s="232">
        <f t="shared" si="90"/>
        <v>0</v>
      </c>
      <c r="BT63" s="229">
        <f t="shared" si="90"/>
        <v>4</v>
      </c>
      <c r="BU63" s="230">
        <f t="shared" si="90"/>
        <v>0</v>
      </c>
      <c r="BV63" s="230">
        <f t="shared" si="90"/>
        <v>40</v>
      </c>
      <c r="BW63" s="230">
        <f t="shared" si="90"/>
        <v>0</v>
      </c>
      <c r="BX63" s="230">
        <f t="shared" si="90"/>
        <v>0</v>
      </c>
      <c r="BY63" s="230">
        <f t="shared" si="90"/>
        <v>60</v>
      </c>
      <c r="BZ63" s="230">
        <f t="shared" si="90"/>
        <v>0</v>
      </c>
      <c r="CA63" s="230">
        <f t="shared" si="90"/>
        <v>0</v>
      </c>
      <c r="CB63" s="230">
        <f t="shared" si="90"/>
        <v>0</v>
      </c>
      <c r="CC63" s="230">
        <f t="shared" si="90"/>
        <v>0</v>
      </c>
      <c r="CD63" s="230">
        <f t="shared" si="90"/>
        <v>0</v>
      </c>
      <c r="CE63" s="231">
        <f t="shared" si="90"/>
        <v>0</v>
      </c>
      <c r="CF63" s="232">
        <f t="shared" si="90"/>
        <v>0</v>
      </c>
      <c r="CG63" s="229">
        <f t="shared" si="90"/>
        <v>1</v>
      </c>
      <c r="CH63" s="230">
        <f t="shared" si="90"/>
        <v>0</v>
      </c>
      <c r="CI63" s="230">
        <f t="shared" si="90"/>
        <v>10</v>
      </c>
      <c r="CJ63" s="230">
        <f t="shared" si="90"/>
        <v>0</v>
      </c>
      <c r="CK63" s="230">
        <f t="shared" si="90"/>
        <v>15</v>
      </c>
      <c r="CL63" s="231">
        <f t="shared" si="90"/>
        <v>0</v>
      </c>
      <c r="CM63" s="234">
        <f t="shared" si="90"/>
        <v>0</v>
      </c>
      <c r="CN63" s="230">
        <f t="shared" si="90"/>
        <v>0</v>
      </c>
      <c r="CO63" s="230">
        <f t="shared" si="90"/>
        <v>0</v>
      </c>
      <c r="CP63" s="230">
        <f t="shared" si="90"/>
        <v>0</v>
      </c>
      <c r="CQ63" s="230">
        <f t="shared" si="90"/>
        <v>0</v>
      </c>
      <c r="CR63" s="231">
        <f t="shared" si="90"/>
        <v>0</v>
      </c>
      <c r="CS63" s="217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508">
        <f>SUM(T64+AG64)</f>
        <v>62</v>
      </c>
      <c r="EU63" s="508">
        <f>SUM(AT64+BG64)</f>
        <v>48</v>
      </c>
      <c r="EV63" s="508">
        <f>SUM(BT64+CG64)</f>
        <v>42</v>
      </c>
    </row>
    <row r="64" spans="1:152" ht="12.75" customHeight="1" x14ac:dyDescent="0.35">
      <c r="A64" s="482"/>
      <c r="B64" s="482"/>
      <c r="C64" s="259" t="s">
        <v>143</v>
      </c>
      <c r="D64" s="206">
        <f t="shared" ref="D64:O64" si="91">D23+D43+D52+D63</f>
        <v>2275</v>
      </c>
      <c r="E64" s="142">
        <f t="shared" si="91"/>
        <v>1615</v>
      </c>
      <c r="F64" s="142">
        <f t="shared" si="91"/>
        <v>265</v>
      </c>
      <c r="G64" s="142">
        <f t="shared" si="91"/>
        <v>1710</v>
      </c>
      <c r="H64" s="142">
        <f t="shared" si="91"/>
        <v>300</v>
      </c>
      <c r="I64" s="142">
        <f t="shared" si="91"/>
        <v>0</v>
      </c>
      <c r="J64" s="142">
        <f t="shared" si="91"/>
        <v>0</v>
      </c>
      <c r="K64" s="142">
        <f t="shared" si="91"/>
        <v>0</v>
      </c>
      <c r="L64" s="142">
        <f t="shared" si="91"/>
        <v>0</v>
      </c>
      <c r="M64" s="142">
        <f t="shared" si="91"/>
        <v>0</v>
      </c>
      <c r="N64" s="142">
        <f t="shared" si="91"/>
        <v>0</v>
      </c>
      <c r="O64" s="142">
        <f t="shared" si="91"/>
        <v>0</v>
      </c>
      <c r="P64" s="143">
        <f t="shared" si="68"/>
        <v>90.6</v>
      </c>
      <c r="Q64" s="143">
        <f t="shared" si="69"/>
        <v>64.400000000000006</v>
      </c>
      <c r="R64" s="144">
        <f t="shared" ref="R64:CR64" si="92">R23+R43+R52+R63</f>
        <v>155</v>
      </c>
      <c r="S64" s="236">
        <f t="shared" si="92"/>
        <v>10</v>
      </c>
      <c r="T64" s="206">
        <f t="shared" si="92"/>
        <v>28</v>
      </c>
      <c r="U64" s="142">
        <f t="shared" si="92"/>
        <v>0</v>
      </c>
      <c r="V64" s="142">
        <f t="shared" si="92"/>
        <v>245</v>
      </c>
      <c r="W64" s="142">
        <f t="shared" si="92"/>
        <v>85</v>
      </c>
      <c r="X64" s="142">
        <f t="shared" si="92"/>
        <v>345</v>
      </c>
      <c r="Y64" s="142">
        <f t="shared" si="92"/>
        <v>30</v>
      </c>
      <c r="Z64" s="142">
        <f t="shared" si="92"/>
        <v>0</v>
      </c>
      <c r="AA64" s="142">
        <f t="shared" si="92"/>
        <v>0</v>
      </c>
      <c r="AB64" s="142">
        <f t="shared" si="92"/>
        <v>0</v>
      </c>
      <c r="AC64" s="142">
        <f t="shared" si="92"/>
        <v>0</v>
      </c>
      <c r="AD64" s="142">
        <f t="shared" si="92"/>
        <v>0</v>
      </c>
      <c r="AE64" s="144">
        <f t="shared" si="92"/>
        <v>0</v>
      </c>
      <c r="AF64" s="237">
        <f t="shared" si="92"/>
        <v>0</v>
      </c>
      <c r="AG64" s="206">
        <f t="shared" si="92"/>
        <v>34</v>
      </c>
      <c r="AH64" s="142">
        <f t="shared" si="92"/>
        <v>0</v>
      </c>
      <c r="AI64" s="142">
        <f t="shared" si="92"/>
        <v>325</v>
      </c>
      <c r="AJ64" s="142">
        <f t="shared" si="92"/>
        <v>90</v>
      </c>
      <c r="AK64" s="142">
        <f t="shared" si="92"/>
        <v>405</v>
      </c>
      <c r="AL64" s="142">
        <f t="shared" si="92"/>
        <v>30</v>
      </c>
      <c r="AM64" s="142">
        <f t="shared" si="92"/>
        <v>0</v>
      </c>
      <c r="AN64" s="142">
        <f t="shared" si="92"/>
        <v>0</v>
      </c>
      <c r="AO64" s="142">
        <f t="shared" si="92"/>
        <v>0</v>
      </c>
      <c r="AP64" s="142">
        <f t="shared" si="92"/>
        <v>0</v>
      </c>
      <c r="AQ64" s="142">
        <f t="shared" si="92"/>
        <v>0</v>
      </c>
      <c r="AR64" s="144">
        <f t="shared" si="92"/>
        <v>0</v>
      </c>
      <c r="AS64" s="237">
        <f t="shared" si="92"/>
        <v>0</v>
      </c>
      <c r="AT64" s="206">
        <f t="shared" si="92"/>
        <v>29</v>
      </c>
      <c r="AU64" s="142">
        <f t="shared" si="92"/>
        <v>0</v>
      </c>
      <c r="AV64" s="142">
        <f t="shared" si="92"/>
        <v>260</v>
      </c>
      <c r="AW64" s="142">
        <f t="shared" si="92"/>
        <v>75</v>
      </c>
      <c r="AX64" s="142">
        <f t="shared" si="92"/>
        <v>315</v>
      </c>
      <c r="AY64" s="142">
        <f t="shared" si="92"/>
        <v>105</v>
      </c>
      <c r="AZ64" s="142">
        <f t="shared" si="92"/>
        <v>0</v>
      </c>
      <c r="BA64" s="142">
        <f t="shared" si="92"/>
        <v>0</v>
      </c>
      <c r="BB64" s="142">
        <f t="shared" si="92"/>
        <v>0</v>
      </c>
      <c r="BC64" s="142">
        <f t="shared" si="92"/>
        <v>0</v>
      </c>
      <c r="BD64" s="142">
        <f t="shared" si="92"/>
        <v>0</v>
      </c>
      <c r="BE64" s="144">
        <f t="shared" si="92"/>
        <v>0</v>
      </c>
      <c r="BF64" s="237">
        <f t="shared" si="92"/>
        <v>0</v>
      </c>
      <c r="BG64" s="206">
        <f t="shared" si="92"/>
        <v>19</v>
      </c>
      <c r="BH64" s="142">
        <f t="shared" si="92"/>
        <v>0</v>
      </c>
      <c r="BI64" s="142">
        <f t="shared" si="92"/>
        <v>220</v>
      </c>
      <c r="BJ64" s="142">
        <f t="shared" si="92"/>
        <v>30</v>
      </c>
      <c r="BK64" s="142">
        <f t="shared" si="92"/>
        <v>285</v>
      </c>
      <c r="BL64" s="142">
        <f t="shared" si="92"/>
        <v>45</v>
      </c>
      <c r="BM64" s="142">
        <f t="shared" si="92"/>
        <v>0</v>
      </c>
      <c r="BN64" s="142">
        <f t="shared" si="92"/>
        <v>0</v>
      </c>
      <c r="BO64" s="142">
        <f t="shared" si="92"/>
        <v>0</v>
      </c>
      <c r="BP64" s="142">
        <f t="shared" si="92"/>
        <v>0</v>
      </c>
      <c r="BQ64" s="142">
        <f t="shared" si="92"/>
        <v>0</v>
      </c>
      <c r="BR64" s="144">
        <f t="shared" si="92"/>
        <v>0</v>
      </c>
      <c r="BS64" s="237">
        <f t="shared" si="92"/>
        <v>0</v>
      </c>
      <c r="BT64" s="206">
        <f t="shared" si="92"/>
        <v>19</v>
      </c>
      <c r="BU64" s="142">
        <f t="shared" si="92"/>
        <v>0</v>
      </c>
      <c r="BV64" s="142">
        <f t="shared" si="92"/>
        <v>205</v>
      </c>
      <c r="BW64" s="142">
        <f t="shared" si="92"/>
        <v>0</v>
      </c>
      <c r="BX64" s="142">
        <f t="shared" si="92"/>
        <v>210</v>
      </c>
      <c r="BY64" s="142">
        <f t="shared" si="92"/>
        <v>60</v>
      </c>
      <c r="BZ64" s="142">
        <f t="shared" si="92"/>
        <v>0</v>
      </c>
      <c r="CA64" s="142">
        <f t="shared" si="92"/>
        <v>0</v>
      </c>
      <c r="CB64" s="142">
        <f t="shared" si="92"/>
        <v>0</v>
      </c>
      <c r="CC64" s="142">
        <f t="shared" si="92"/>
        <v>0</v>
      </c>
      <c r="CD64" s="142">
        <f t="shared" si="92"/>
        <v>0</v>
      </c>
      <c r="CE64" s="144">
        <f t="shared" si="92"/>
        <v>0</v>
      </c>
      <c r="CF64" s="237">
        <f t="shared" si="92"/>
        <v>0</v>
      </c>
      <c r="CG64" s="206">
        <f t="shared" si="92"/>
        <v>23</v>
      </c>
      <c r="CH64" s="142">
        <f t="shared" si="92"/>
        <v>0</v>
      </c>
      <c r="CI64" s="142">
        <f t="shared" si="92"/>
        <v>365</v>
      </c>
      <c r="CJ64" s="142">
        <f t="shared" si="92"/>
        <v>0</v>
      </c>
      <c r="CK64" s="142">
        <f t="shared" si="92"/>
        <v>210</v>
      </c>
      <c r="CL64" s="144">
        <f t="shared" si="92"/>
        <v>0</v>
      </c>
      <c r="CM64" s="238">
        <f t="shared" si="92"/>
        <v>0</v>
      </c>
      <c r="CN64" s="142">
        <f t="shared" si="92"/>
        <v>0</v>
      </c>
      <c r="CO64" s="142">
        <f t="shared" si="92"/>
        <v>0</v>
      </c>
      <c r="CP64" s="142">
        <f t="shared" si="92"/>
        <v>0</v>
      </c>
      <c r="CQ64" s="142">
        <f t="shared" si="92"/>
        <v>0</v>
      </c>
      <c r="CR64" s="144">
        <f t="shared" si="92"/>
        <v>0</v>
      </c>
      <c r="CS64" s="217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497"/>
      <c r="EU64" s="497"/>
      <c r="EV64" s="497"/>
    </row>
    <row r="65" spans="1:152" ht="15" customHeight="1" x14ac:dyDescent="0.35">
      <c r="A65" s="520" t="s">
        <v>144</v>
      </c>
      <c r="B65" s="154" t="s">
        <v>124</v>
      </c>
      <c r="C65" s="260" t="s">
        <v>145</v>
      </c>
      <c r="D65" s="218">
        <f t="shared" ref="D65:D72" si="93">SUM(W65,X65,Y65,AJ65,AK65,AL65,AW65,AX65,AY65,BJ65,BK65,BL65,BW65,BX65,BY65,CJ65,CK65,CL65)</f>
        <v>60</v>
      </c>
      <c r="E65" s="107">
        <f t="shared" ref="E65:E73" si="94">SUM(V65,AV65,BV65,CI65,BI65,AI65)</f>
        <v>40</v>
      </c>
      <c r="F65" s="108">
        <f t="shared" ref="F65:H65" si="95">SUM(W65,AJ65,AW65,BJ65,BW65,CJ65)</f>
        <v>0</v>
      </c>
      <c r="G65" s="108">
        <f t="shared" si="95"/>
        <v>0</v>
      </c>
      <c r="H65" s="109">
        <f t="shared" si="95"/>
        <v>60</v>
      </c>
      <c r="I65" s="109"/>
      <c r="J65" s="109"/>
      <c r="K65" s="109"/>
      <c r="L65" s="109"/>
      <c r="M65" s="109"/>
      <c r="N65" s="109">
        <f t="shared" ref="N65:N73" si="96">SUM(AE65,AR65,BE65,BR65,CE65,CR65)</f>
        <v>0</v>
      </c>
      <c r="O65" s="109"/>
      <c r="P65" s="110">
        <f t="shared" si="68"/>
        <v>2.4</v>
      </c>
      <c r="Q65" s="110">
        <f t="shared" si="69"/>
        <v>1.6</v>
      </c>
      <c r="R65" s="240">
        <f t="shared" ref="R65:R73" si="97">SUM(T65,AG65,AT65,BG65,BT65,CG65)</f>
        <v>4</v>
      </c>
      <c r="S65" s="165" t="s">
        <v>71</v>
      </c>
      <c r="T65" s="169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4"/>
      <c r="AF65" s="116"/>
      <c r="AG65" s="33">
        <v>1</v>
      </c>
      <c r="AH65" s="33"/>
      <c r="AI65" s="33">
        <v>10</v>
      </c>
      <c r="AJ65" s="33"/>
      <c r="AK65" s="33"/>
      <c r="AL65" s="33">
        <v>15</v>
      </c>
      <c r="AM65" s="33"/>
      <c r="AN65" s="33"/>
      <c r="AO65" s="33"/>
      <c r="AP65" s="33"/>
      <c r="AQ65" s="33"/>
      <c r="AR65" s="33"/>
      <c r="AS65" s="119"/>
      <c r="AT65" s="118">
        <v>1</v>
      </c>
      <c r="AU65" s="36"/>
      <c r="AV65" s="36">
        <v>10</v>
      </c>
      <c r="AW65" s="33"/>
      <c r="AX65" s="33"/>
      <c r="AY65" s="32">
        <v>15</v>
      </c>
      <c r="AZ65" s="36"/>
      <c r="BA65" s="36"/>
      <c r="BB65" s="36"/>
      <c r="BC65" s="36"/>
      <c r="BD65" s="36"/>
      <c r="BE65" s="34"/>
      <c r="BF65" s="35"/>
      <c r="BG65" s="118">
        <v>2</v>
      </c>
      <c r="BH65" s="36"/>
      <c r="BI65" s="36">
        <v>20</v>
      </c>
      <c r="BJ65" s="33"/>
      <c r="BK65" s="33"/>
      <c r="BL65" s="36">
        <v>30</v>
      </c>
      <c r="BM65" s="36"/>
      <c r="BN65" s="36"/>
      <c r="BO65" s="36"/>
      <c r="BP65" s="36"/>
      <c r="BQ65" s="36"/>
      <c r="BR65" s="34"/>
      <c r="BS65" s="35"/>
      <c r="BT65" s="169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4"/>
      <c r="CF65" s="35"/>
      <c r="CG65" s="169"/>
      <c r="CH65" s="33"/>
      <c r="CI65" s="33"/>
      <c r="CJ65" s="33"/>
      <c r="CK65" s="33"/>
      <c r="CL65" s="34"/>
      <c r="CM65" s="170"/>
      <c r="CN65" s="33"/>
      <c r="CO65" s="33"/>
      <c r="CP65" s="33"/>
      <c r="CQ65" s="33"/>
      <c r="CR65" s="34"/>
      <c r="CS65" s="47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5"/>
      <c r="EU65" s="5"/>
      <c r="EV65" s="5"/>
    </row>
    <row r="66" spans="1:152" ht="12.75" customHeight="1" x14ac:dyDescent="0.35">
      <c r="A66" s="481"/>
      <c r="B66" s="171" t="s">
        <v>127</v>
      </c>
      <c r="C66" s="261" t="s">
        <v>146</v>
      </c>
      <c r="D66" s="218">
        <f t="shared" si="93"/>
        <v>75</v>
      </c>
      <c r="E66" s="121">
        <f t="shared" si="94"/>
        <v>50</v>
      </c>
      <c r="F66" s="122">
        <f t="shared" ref="F66:H66" si="98">SUM(W66,AJ66,AW66,BJ66,BW66,CJ66)</f>
        <v>0</v>
      </c>
      <c r="G66" s="122">
        <f t="shared" si="98"/>
        <v>0</v>
      </c>
      <c r="H66" s="105">
        <f t="shared" si="98"/>
        <v>75</v>
      </c>
      <c r="I66" s="105"/>
      <c r="J66" s="105"/>
      <c r="K66" s="105"/>
      <c r="L66" s="105"/>
      <c r="M66" s="105"/>
      <c r="N66" s="105">
        <f t="shared" si="96"/>
        <v>0</v>
      </c>
      <c r="O66" s="105"/>
      <c r="P66" s="110">
        <f t="shared" si="68"/>
        <v>3</v>
      </c>
      <c r="Q66" s="110">
        <f t="shared" si="69"/>
        <v>2</v>
      </c>
      <c r="R66" s="219">
        <f t="shared" si="97"/>
        <v>5</v>
      </c>
      <c r="S66" s="175" t="s">
        <v>129</v>
      </c>
      <c r="T66" s="178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7"/>
      <c r="AF66" s="125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15"/>
      <c r="AT66" s="178">
        <v>2</v>
      </c>
      <c r="AU66" s="176"/>
      <c r="AV66" s="176">
        <v>20</v>
      </c>
      <c r="AW66" s="176"/>
      <c r="AX66" s="176"/>
      <c r="AY66" s="176">
        <v>30</v>
      </c>
      <c r="AZ66" s="176"/>
      <c r="BA66" s="176"/>
      <c r="BB66" s="176"/>
      <c r="BC66" s="176"/>
      <c r="BD66" s="176"/>
      <c r="BE66" s="177"/>
      <c r="BF66" s="42"/>
      <c r="BG66" s="127">
        <v>2</v>
      </c>
      <c r="BH66" s="114"/>
      <c r="BI66" s="49">
        <v>20</v>
      </c>
      <c r="BJ66" s="176"/>
      <c r="BK66" s="176"/>
      <c r="BL66" s="114">
        <v>30</v>
      </c>
      <c r="BM66" s="114"/>
      <c r="BN66" s="114"/>
      <c r="BO66" s="114"/>
      <c r="BP66" s="114"/>
      <c r="BQ66" s="114"/>
      <c r="BR66" s="177"/>
      <c r="BS66" s="42"/>
      <c r="BT66" s="127">
        <v>1</v>
      </c>
      <c r="BU66" s="114"/>
      <c r="BV66" s="114">
        <v>10</v>
      </c>
      <c r="BW66" s="176"/>
      <c r="BX66" s="176"/>
      <c r="BY66" s="114">
        <v>15</v>
      </c>
      <c r="BZ66" s="114"/>
      <c r="CA66" s="114"/>
      <c r="CB66" s="114"/>
      <c r="CC66" s="114"/>
      <c r="CD66" s="114"/>
      <c r="CE66" s="177"/>
      <c r="CF66" s="42"/>
      <c r="CG66" s="178"/>
      <c r="CH66" s="176"/>
      <c r="CI66" s="176"/>
      <c r="CJ66" s="176"/>
      <c r="CK66" s="176"/>
      <c r="CL66" s="177"/>
      <c r="CM66" s="179"/>
      <c r="CN66" s="176"/>
      <c r="CO66" s="176"/>
      <c r="CP66" s="176"/>
      <c r="CQ66" s="176"/>
      <c r="CR66" s="177"/>
      <c r="CS66" s="47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5"/>
      <c r="EU66" s="5"/>
      <c r="EV66" s="5"/>
    </row>
    <row r="67" spans="1:152" ht="12.75" customHeight="1" x14ac:dyDescent="0.35">
      <c r="A67" s="481"/>
      <c r="B67" s="171" t="s">
        <v>130</v>
      </c>
      <c r="C67" s="261" t="s">
        <v>147</v>
      </c>
      <c r="D67" s="218">
        <f t="shared" si="93"/>
        <v>60</v>
      </c>
      <c r="E67" s="121">
        <f t="shared" si="94"/>
        <v>40</v>
      </c>
      <c r="F67" s="122">
        <f t="shared" ref="F67:H67" si="99">SUM(W67,AJ67,AW67,BJ67,BW67,CJ67)</f>
        <v>0</v>
      </c>
      <c r="G67" s="122">
        <f t="shared" si="99"/>
        <v>0</v>
      </c>
      <c r="H67" s="105">
        <f t="shared" si="99"/>
        <v>60</v>
      </c>
      <c r="I67" s="105"/>
      <c r="J67" s="105"/>
      <c r="K67" s="105"/>
      <c r="L67" s="105"/>
      <c r="M67" s="105"/>
      <c r="N67" s="105">
        <f t="shared" si="96"/>
        <v>0</v>
      </c>
      <c r="O67" s="105"/>
      <c r="P67" s="110">
        <f t="shared" si="68"/>
        <v>2.4</v>
      </c>
      <c r="Q67" s="110">
        <f t="shared" si="69"/>
        <v>1.6</v>
      </c>
      <c r="R67" s="219">
        <f t="shared" si="97"/>
        <v>4</v>
      </c>
      <c r="S67" s="175" t="s">
        <v>71</v>
      </c>
      <c r="T67" s="178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7"/>
      <c r="AF67" s="125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15"/>
      <c r="AT67" s="178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7"/>
      <c r="BF67" s="42"/>
      <c r="BG67" s="127">
        <v>2</v>
      </c>
      <c r="BH67" s="114"/>
      <c r="BI67" s="49">
        <v>20</v>
      </c>
      <c r="BJ67" s="176"/>
      <c r="BK67" s="176"/>
      <c r="BL67" s="49">
        <v>30</v>
      </c>
      <c r="BM67" s="114"/>
      <c r="BN67" s="114"/>
      <c r="BO67" s="114"/>
      <c r="BP67" s="114"/>
      <c r="BQ67" s="114"/>
      <c r="BR67" s="177"/>
      <c r="BS67" s="42"/>
      <c r="BT67" s="127">
        <v>2</v>
      </c>
      <c r="BU67" s="114"/>
      <c r="BV67" s="114">
        <v>20</v>
      </c>
      <c r="BW67" s="176"/>
      <c r="BX67" s="176"/>
      <c r="BY67" s="114">
        <v>30</v>
      </c>
      <c r="BZ67" s="114"/>
      <c r="CA67" s="114"/>
      <c r="CB67" s="114"/>
      <c r="CC67" s="114"/>
      <c r="CD67" s="114"/>
      <c r="CE67" s="177"/>
      <c r="CF67" s="42"/>
      <c r="CG67" s="178"/>
      <c r="CH67" s="176"/>
      <c r="CI67" s="176"/>
      <c r="CJ67" s="176"/>
      <c r="CK67" s="176"/>
      <c r="CL67" s="177"/>
      <c r="CM67" s="179"/>
      <c r="CN67" s="176"/>
      <c r="CO67" s="176"/>
      <c r="CP67" s="176"/>
      <c r="CQ67" s="176"/>
      <c r="CR67" s="177"/>
      <c r="CS67" s="47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5"/>
      <c r="EU67" s="5"/>
      <c r="EV67" s="5"/>
    </row>
    <row r="68" spans="1:152" ht="12.75" customHeight="1" x14ac:dyDescent="0.35">
      <c r="A68" s="481"/>
      <c r="B68" s="171" t="s">
        <v>132</v>
      </c>
      <c r="C68" s="262" t="s">
        <v>148</v>
      </c>
      <c r="D68" s="218">
        <f t="shared" si="93"/>
        <v>30</v>
      </c>
      <c r="E68" s="121">
        <f t="shared" si="94"/>
        <v>20</v>
      </c>
      <c r="F68" s="122">
        <f t="shared" ref="F68:H68" si="100">SUM(W68,AJ68,AW68,BJ68,BW68,CJ68)</f>
        <v>0</v>
      </c>
      <c r="G68" s="122">
        <f t="shared" si="100"/>
        <v>0</v>
      </c>
      <c r="H68" s="105">
        <f t="shared" si="100"/>
        <v>30</v>
      </c>
      <c r="I68" s="105"/>
      <c r="J68" s="105"/>
      <c r="K68" s="105"/>
      <c r="L68" s="105"/>
      <c r="M68" s="105"/>
      <c r="N68" s="105">
        <f t="shared" si="96"/>
        <v>0</v>
      </c>
      <c r="O68" s="105"/>
      <c r="P68" s="110">
        <f t="shared" si="68"/>
        <v>1.2</v>
      </c>
      <c r="Q68" s="110">
        <f t="shared" si="69"/>
        <v>0.8</v>
      </c>
      <c r="R68" s="174">
        <f t="shared" si="97"/>
        <v>2</v>
      </c>
      <c r="S68" s="175" t="s">
        <v>71</v>
      </c>
      <c r="T68" s="178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7"/>
      <c r="AF68" s="125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15"/>
      <c r="AT68" s="178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7"/>
      <c r="BF68" s="42"/>
      <c r="BG68" s="178"/>
      <c r="BH68" s="176"/>
      <c r="BI68" s="176"/>
      <c r="BJ68" s="176"/>
      <c r="BK68" s="176"/>
      <c r="BL68" s="176"/>
      <c r="BM68" s="114"/>
      <c r="BN68" s="114"/>
      <c r="BO68" s="114"/>
      <c r="BP68" s="114"/>
      <c r="BQ68" s="114"/>
      <c r="BR68" s="177"/>
      <c r="BS68" s="42"/>
      <c r="BT68" s="127">
        <v>1</v>
      </c>
      <c r="BU68" s="114"/>
      <c r="BV68" s="49">
        <v>10</v>
      </c>
      <c r="BW68" s="176"/>
      <c r="BX68" s="176"/>
      <c r="BY68" s="114">
        <v>15</v>
      </c>
      <c r="BZ68" s="114"/>
      <c r="CA68" s="114"/>
      <c r="CB68" s="114"/>
      <c r="CC68" s="114"/>
      <c r="CD68" s="114"/>
      <c r="CE68" s="177"/>
      <c r="CF68" s="42"/>
      <c r="CG68" s="124">
        <v>1</v>
      </c>
      <c r="CH68" s="49"/>
      <c r="CI68" s="49">
        <v>10</v>
      </c>
      <c r="CJ68" s="176"/>
      <c r="CK68" s="176"/>
      <c r="CL68" s="198">
        <v>15</v>
      </c>
      <c r="CM68" s="179"/>
      <c r="CN68" s="176"/>
      <c r="CO68" s="176"/>
      <c r="CP68" s="176"/>
      <c r="CQ68" s="176"/>
      <c r="CR68" s="177"/>
      <c r="CS68" s="47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5"/>
      <c r="EU68" s="5"/>
      <c r="EV68" s="5"/>
    </row>
    <row r="69" spans="1:152" ht="12.75" customHeight="1" x14ac:dyDescent="0.35">
      <c r="A69" s="481"/>
      <c r="B69" s="171" t="s">
        <v>134</v>
      </c>
      <c r="C69" s="262" t="s">
        <v>149</v>
      </c>
      <c r="D69" s="218">
        <f t="shared" si="93"/>
        <v>30</v>
      </c>
      <c r="E69" s="121">
        <f t="shared" si="94"/>
        <v>20</v>
      </c>
      <c r="F69" s="122">
        <f t="shared" ref="F69:H69" si="101">SUM(W69,AJ69,AW69,BJ69,BW69,CJ69)</f>
        <v>0</v>
      </c>
      <c r="G69" s="122">
        <f t="shared" si="101"/>
        <v>0</v>
      </c>
      <c r="H69" s="105">
        <f t="shared" si="101"/>
        <v>30</v>
      </c>
      <c r="I69" s="105"/>
      <c r="J69" s="105"/>
      <c r="K69" s="105"/>
      <c r="L69" s="105"/>
      <c r="M69" s="105"/>
      <c r="N69" s="105">
        <f t="shared" si="96"/>
        <v>0</v>
      </c>
      <c r="O69" s="105"/>
      <c r="P69" s="110">
        <f t="shared" si="68"/>
        <v>1.2</v>
      </c>
      <c r="Q69" s="110">
        <f t="shared" si="69"/>
        <v>0.8</v>
      </c>
      <c r="R69" s="219">
        <f t="shared" si="97"/>
        <v>2</v>
      </c>
      <c r="S69" s="175" t="s">
        <v>71</v>
      </c>
      <c r="T69" s="178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7"/>
      <c r="AF69" s="125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15"/>
      <c r="AT69" s="178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7"/>
      <c r="BF69" s="42"/>
      <c r="BG69" s="178"/>
      <c r="BH69" s="176"/>
      <c r="BI69" s="176"/>
      <c r="BJ69" s="176"/>
      <c r="BK69" s="176"/>
      <c r="BL69" s="176"/>
      <c r="BM69" s="114"/>
      <c r="BN69" s="114"/>
      <c r="BO69" s="114"/>
      <c r="BP69" s="114"/>
      <c r="BQ69" s="114"/>
      <c r="BR69" s="177"/>
      <c r="BS69" s="42"/>
      <c r="BT69" s="127">
        <v>1</v>
      </c>
      <c r="BU69" s="114"/>
      <c r="BV69" s="49">
        <v>10</v>
      </c>
      <c r="BW69" s="176"/>
      <c r="BX69" s="176"/>
      <c r="BY69" s="114">
        <v>15</v>
      </c>
      <c r="BZ69" s="114"/>
      <c r="CA69" s="114"/>
      <c r="CB69" s="114"/>
      <c r="CC69" s="114"/>
      <c r="CD69" s="114"/>
      <c r="CE69" s="177"/>
      <c r="CF69" s="42"/>
      <c r="CG69" s="124">
        <v>1</v>
      </c>
      <c r="CH69" s="49"/>
      <c r="CI69" s="49">
        <v>10</v>
      </c>
      <c r="CJ69" s="176"/>
      <c r="CK69" s="176"/>
      <c r="CL69" s="198">
        <v>15</v>
      </c>
      <c r="CM69" s="179"/>
      <c r="CN69" s="176"/>
      <c r="CO69" s="176"/>
      <c r="CP69" s="176"/>
      <c r="CQ69" s="176"/>
      <c r="CR69" s="177"/>
      <c r="CS69" s="47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5"/>
      <c r="EU69" s="5"/>
      <c r="EV69" s="5"/>
    </row>
    <row r="70" spans="1:152" ht="12.75" customHeight="1" x14ac:dyDescent="0.35">
      <c r="A70" s="481"/>
      <c r="B70" s="171" t="s">
        <v>136</v>
      </c>
      <c r="C70" s="262" t="s">
        <v>150</v>
      </c>
      <c r="D70" s="218">
        <f t="shared" si="93"/>
        <v>75</v>
      </c>
      <c r="E70" s="121">
        <f t="shared" si="94"/>
        <v>50</v>
      </c>
      <c r="F70" s="122">
        <f t="shared" ref="F70:H70" si="102">SUM(W70,AJ70,AW70,BJ70,BW70,CJ70)</f>
        <v>0</v>
      </c>
      <c r="G70" s="122">
        <f t="shared" si="102"/>
        <v>0</v>
      </c>
      <c r="H70" s="105">
        <f t="shared" si="102"/>
        <v>75</v>
      </c>
      <c r="I70" s="105"/>
      <c r="J70" s="105"/>
      <c r="K70" s="105"/>
      <c r="L70" s="105"/>
      <c r="M70" s="105"/>
      <c r="N70" s="105">
        <f t="shared" si="96"/>
        <v>0</v>
      </c>
      <c r="O70" s="105"/>
      <c r="P70" s="110">
        <f t="shared" si="68"/>
        <v>3</v>
      </c>
      <c r="Q70" s="110">
        <f t="shared" si="69"/>
        <v>2</v>
      </c>
      <c r="R70" s="174">
        <f t="shared" si="97"/>
        <v>5</v>
      </c>
      <c r="S70" s="175" t="s">
        <v>71</v>
      </c>
      <c r="T70" s="178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7"/>
      <c r="AF70" s="125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15"/>
      <c r="AT70" s="178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7"/>
      <c r="BF70" s="42"/>
      <c r="BG70" s="178">
        <v>1</v>
      </c>
      <c r="BH70" s="176"/>
      <c r="BI70" s="176">
        <v>10</v>
      </c>
      <c r="BJ70" s="176"/>
      <c r="BK70" s="176"/>
      <c r="BL70" s="176">
        <v>15</v>
      </c>
      <c r="BM70" s="114"/>
      <c r="BN70" s="114"/>
      <c r="BO70" s="114"/>
      <c r="BP70" s="114"/>
      <c r="BQ70" s="114"/>
      <c r="BR70" s="177"/>
      <c r="BS70" s="42"/>
      <c r="BT70" s="127">
        <v>2</v>
      </c>
      <c r="BU70" s="114"/>
      <c r="BV70" s="114">
        <v>20</v>
      </c>
      <c r="BW70" s="176"/>
      <c r="BX70" s="176"/>
      <c r="BY70" s="114">
        <v>30</v>
      </c>
      <c r="BZ70" s="114"/>
      <c r="CA70" s="114"/>
      <c r="CB70" s="114"/>
      <c r="CC70" s="114"/>
      <c r="CD70" s="114"/>
      <c r="CE70" s="177"/>
      <c r="CF70" s="42"/>
      <c r="CG70" s="124">
        <v>2</v>
      </c>
      <c r="CH70" s="176"/>
      <c r="CI70" s="49">
        <v>20</v>
      </c>
      <c r="CJ70" s="176"/>
      <c r="CK70" s="176"/>
      <c r="CL70" s="198">
        <v>30</v>
      </c>
      <c r="CM70" s="179"/>
      <c r="CN70" s="176"/>
      <c r="CO70" s="176"/>
      <c r="CP70" s="176"/>
      <c r="CQ70" s="176"/>
      <c r="CR70" s="177"/>
      <c r="CS70" s="47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5"/>
      <c r="EU70" s="5"/>
      <c r="EV70" s="5"/>
    </row>
    <row r="71" spans="1:152" ht="12.75" customHeight="1" x14ac:dyDescent="0.35">
      <c r="A71" s="481"/>
      <c r="B71" s="171" t="s">
        <v>138</v>
      </c>
      <c r="C71" s="262" t="s">
        <v>151</v>
      </c>
      <c r="D71" s="218">
        <f t="shared" si="93"/>
        <v>60</v>
      </c>
      <c r="E71" s="121">
        <f t="shared" si="94"/>
        <v>40</v>
      </c>
      <c r="F71" s="122">
        <f t="shared" ref="F71:H71" si="103">SUM(W71,AJ71,AW71,BJ71,BW71,CJ71)</f>
        <v>0</v>
      </c>
      <c r="G71" s="122">
        <f t="shared" si="103"/>
        <v>0</v>
      </c>
      <c r="H71" s="105">
        <f t="shared" si="103"/>
        <v>60</v>
      </c>
      <c r="I71" s="105"/>
      <c r="J71" s="105"/>
      <c r="K71" s="105"/>
      <c r="L71" s="105"/>
      <c r="M71" s="105"/>
      <c r="N71" s="105">
        <f t="shared" si="96"/>
        <v>0</v>
      </c>
      <c r="O71" s="105"/>
      <c r="P71" s="110">
        <f t="shared" si="68"/>
        <v>2.4</v>
      </c>
      <c r="Q71" s="110">
        <f t="shared" si="69"/>
        <v>1.6</v>
      </c>
      <c r="R71" s="174">
        <f t="shared" si="97"/>
        <v>4</v>
      </c>
      <c r="S71" s="175" t="s">
        <v>126</v>
      </c>
      <c r="T71" s="178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7"/>
      <c r="AF71" s="125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15"/>
      <c r="AT71" s="5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7"/>
      <c r="BF71" s="42"/>
      <c r="BG71" s="178"/>
      <c r="BH71" s="176"/>
      <c r="BI71" s="176"/>
      <c r="BJ71" s="176"/>
      <c r="BK71" s="176"/>
      <c r="BL71" s="176"/>
      <c r="BM71" s="114"/>
      <c r="BN71" s="114"/>
      <c r="BO71" s="114"/>
      <c r="BP71" s="114"/>
      <c r="BQ71" s="114"/>
      <c r="BR71" s="177"/>
      <c r="BS71" s="42"/>
      <c r="BT71" s="127">
        <v>2</v>
      </c>
      <c r="BU71" s="114"/>
      <c r="BV71" s="114">
        <v>20</v>
      </c>
      <c r="BW71" s="176"/>
      <c r="BX71" s="176"/>
      <c r="BY71" s="114">
        <v>30</v>
      </c>
      <c r="BZ71" s="114"/>
      <c r="CA71" s="114"/>
      <c r="CB71" s="114"/>
      <c r="CC71" s="114"/>
      <c r="CD71" s="114"/>
      <c r="CE71" s="177"/>
      <c r="CF71" s="42"/>
      <c r="CG71" s="124">
        <v>2</v>
      </c>
      <c r="CH71" s="176"/>
      <c r="CI71" s="49">
        <v>20</v>
      </c>
      <c r="CJ71" s="176"/>
      <c r="CK71" s="176"/>
      <c r="CL71" s="198">
        <v>30</v>
      </c>
      <c r="CM71" s="179"/>
      <c r="CN71" s="176"/>
      <c r="CO71" s="176"/>
      <c r="CP71" s="176"/>
      <c r="CQ71" s="176"/>
      <c r="CR71" s="177"/>
      <c r="CS71" s="47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5"/>
      <c r="EU71" s="5"/>
      <c r="EV71" s="5"/>
    </row>
    <row r="72" spans="1:152" ht="12.75" customHeight="1" x14ac:dyDescent="0.35">
      <c r="A72" s="481"/>
      <c r="B72" s="171" t="s">
        <v>140</v>
      </c>
      <c r="C72" s="263" t="s">
        <v>152</v>
      </c>
      <c r="D72" s="218">
        <f t="shared" si="93"/>
        <v>0</v>
      </c>
      <c r="E72" s="121">
        <f t="shared" si="94"/>
        <v>56</v>
      </c>
      <c r="F72" s="122">
        <f t="shared" ref="F72:H72" si="104">SUM(W72,AJ72,AW72,BJ72,BW72,CJ72)</f>
        <v>0</v>
      </c>
      <c r="G72" s="122">
        <f t="shared" si="104"/>
        <v>0</v>
      </c>
      <c r="H72" s="105">
        <f t="shared" si="104"/>
        <v>0</v>
      </c>
      <c r="I72" s="131"/>
      <c r="J72" s="131"/>
      <c r="K72" s="131"/>
      <c r="L72" s="131"/>
      <c r="M72" s="131"/>
      <c r="N72" s="105">
        <f t="shared" si="96"/>
        <v>144</v>
      </c>
      <c r="O72" s="131"/>
      <c r="P72" s="110">
        <f t="shared" si="68"/>
        <v>0</v>
      </c>
      <c r="Q72" s="110">
        <f t="shared" si="69"/>
        <v>8</v>
      </c>
      <c r="R72" s="219">
        <f t="shared" si="97"/>
        <v>8</v>
      </c>
      <c r="S72" s="264" t="s">
        <v>71</v>
      </c>
      <c r="T72" s="247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248"/>
      <c r="AF72" s="125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15"/>
      <c r="AT72" s="249">
        <v>8</v>
      </c>
      <c r="AU72" s="197"/>
      <c r="AV72" s="197">
        <v>56</v>
      </c>
      <c r="AW72" s="196"/>
      <c r="AX72" s="196"/>
      <c r="AY72" s="196"/>
      <c r="AZ72" s="196"/>
      <c r="BA72" s="196"/>
      <c r="BB72" s="196"/>
      <c r="BC72" s="196"/>
      <c r="BD72" s="196"/>
      <c r="BE72" s="250">
        <v>144</v>
      </c>
      <c r="BF72" s="42"/>
      <c r="BG72" s="247"/>
      <c r="BH72" s="196"/>
      <c r="BI72" s="196"/>
      <c r="BJ72" s="196"/>
      <c r="BK72" s="196"/>
      <c r="BL72" s="196"/>
      <c r="BM72" s="136"/>
      <c r="BN72" s="136"/>
      <c r="BO72" s="136"/>
      <c r="BP72" s="136"/>
      <c r="BQ72" s="136"/>
      <c r="BR72" s="248"/>
      <c r="BS72" s="42"/>
      <c r="BT72" s="247"/>
      <c r="BU72" s="196"/>
      <c r="BV72" s="196"/>
      <c r="BW72" s="196"/>
      <c r="BX72" s="196"/>
      <c r="BY72" s="196"/>
      <c r="BZ72" s="136"/>
      <c r="CA72" s="136"/>
      <c r="CB72" s="136"/>
      <c r="CC72" s="136"/>
      <c r="CD72" s="136"/>
      <c r="CE72" s="248"/>
      <c r="CF72" s="42"/>
      <c r="CG72" s="247"/>
      <c r="CH72" s="196"/>
      <c r="CI72" s="196"/>
      <c r="CJ72" s="196"/>
      <c r="CK72" s="196"/>
      <c r="CL72" s="248"/>
      <c r="CM72" s="251"/>
      <c r="CN72" s="196"/>
      <c r="CO72" s="196"/>
      <c r="CP72" s="196"/>
      <c r="CQ72" s="196"/>
      <c r="CR72" s="248"/>
      <c r="CS72" s="47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5"/>
      <c r="EU72" s="5"/>
      <c r="EV72" s="5"/>
    </row>
    <row r="73" spans="1:152" ht="12.75" customHeight="1" x14ac:dyDescent="0.35">
      <c r="A73" s="481"/>
      <c r="B73" s="185" t="s">
        <v>142</v>
      </c>
      <c r="C73" s="265" t="s">
        <v>153</v>
      </c>
      <c r="D73" s="224">
        <f>SUM(AE73,AR73,BE73,BR73,CE73,CR73)</f>
        <v>288</v>
      </c>
      <c r="E73" s="129">
        <f t="shared" si="94"/>
        <v>112</v>
      </c>
      <c r="F73" s="130">
        <f t="shared" ref="F73:H73" si="105">SUM(W73,AJ73,AW73,BJ73,BW73,CJ73)</f>
        <v>0</v>
      </c>
      <c r="G73" s="130">
        <f t="shared" si="105"/>
        <v>0</v>
      </c>
      <c r="H73" s="131">
        <f t="shared" si="105"/>
        <v>0</v>
      </c>
      <c r="I73" s="131"/>
      <c r="J73" s="131"/>
      <c r="K73" s="131"/>
      <c r="L73" s="131"/>
      <c r="M73" s="131"/>
      <c r="N73" s="131">
        <f t="shared" si="96"/>
        <v>288</v>
      </c>
      <c r="O73" s="131"/>
      <c r="P73" s="110">
        <f t="shared" si="68"/>
        <v>11.5</v>
      </c>
      <c r="Q73" s="110">
        <f t="shared" si="69"/>
        <v>4.5</v>
      </c>
      <c r="R73" s="266">
        <f t="shared" si="97"/>
        <v>16</v>
      </c>
      <c r="S73" s="190" t="s">
        <v>129</v>
      </c>
      <c r="T73" s="191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4"/>
      <c r="AF73" s="125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15"/>
      <c r="AT73" s="191"/>
      <c r="AU73" s="193"/>
      <c r="AV73" s="193"/>
      <c r="AW73" s="193"/>
      <c r="AX73" s="193"/>
      <c r="AY73" s="193"/>
      <c r="AZ73" s="254"/>
      <c r="BA73" s="254"/>
      <c r="BB73" s="254"/>
      <c r="BC73" s="254"/>
      <c r="BD73" s="254"/>
      <c r="BE73" s="194"/>
      <c r="BF73" s="42"/>
      <c r="BG73" s="253">
        <v>8</v>
      </c>
      <c r="BH73" s="254"/>
      <c r="BI73" s="254">
        <v>56</v>
      </c>
      <c r="BJ73" s="193"/>
      <c r="BK73" s="193"/>
      <c r="BL73" s="193"/>
      <c r="BM73" s="254"/>
      <c r="BN73" s="254"/>
      <c r="BO73" s="254"/>
      <c r="BP73" s="254"/>
      <c r="BQ73" s="254"/>
      <c r="BR73" s="255">
        <v>144</v>
      </c>
      <c r="BS73" s="42"/>
      <c r="BT73" s="253">
        <v>8</v>
      </c>
      <c r="BU73" s="254"/>
      <c r="BV73" s="254">
        <v>56</v>
      </c>
      <c r="BW73" s="193"/>
      <c r="BX73" s="193"/>
      <c r="BY73" s="193"/>
      <c r="BZ73" s="254"/>
      <c r="CA73" s="254"/>
      <c r="CB73" s="254"/>
      <c r="CC73" s="254"/>
      <c r="CD73" s="254"/>
      <c r="CE73" s="255">
        <v>144</v>
      </c>
      <c r="CF73" s="42"/>
      <c r="CG73" s="191"/>
      <c r="CH73" s="193"/>
      <c r="CI73" s="193"/>
      <c r="CJ73" s="193"/>
      <c r="CK73" s="193"/>
      <c r="CL73" s="194"/>
      <c r="CM73" s="225"/>
      <c r="CN73" s="193"/>
      <c r="CO73" s="193"/>
      <c r="CP73" s="193"/>
      <c r="CQ73" s="193"/>
      <c r="CR73" s="194"/>
      <c r="CS73" s="47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5"/>
      <c r="EU73" s="5"/>
      <c r="EV73" s="5"/>
    </row>
    <row r="74" spans="1:152" ht="12.75" customHeight="1" x14ac:dyDescent="0.35">
      <c r="A74" s="481"/>
      <c r="B74" s="521"/>
      <c r="C74" s="226" t="s">
        <v>65</v>
      </c>
      <c r="D74" s="141">
        <f t="shared" ref="D74:O74" si="106">SUM(D65:D73)</f>
        <v>678</v>
      </c>
      <c r="E74" s="142">
        <f t="shared" si="106"/>
        <v>428</v>
      </c>
      <c r="F74" s="146">
        <f t="shared" si="106"/>
        <v>0</v>
      </c>
      <c r="G74" s="146">
        <f t="shared" si="106"/>
        <v>0</v>
      </c>
      <c r="H74" s="146">
        <f t="shared" si="106"/>
        <v>390</v>
      </c>
      <c r="I74" s="146">
        <f t="shared" si="106"/>
        <v>0</v>
      </c>
      <c r="J74" s="146">
        <f t="shared" si="106"/>
        <v>0</v>
      </c>
      <c r="K74" s="146">
        <f t="shared" si="106"/>
        <v>0</v>
      </c>
      <c r="L74" s="146">
        <f t="shared" si="106"/>
        <v>0</v>
      </c>
      <c r="M74" s="146">
        <f t="shared" si="106"/>
        <v>0</v>
      </c>
      <c r="N74" s="146">
        <f t="shared" si="106"/>
        <v>432</v>
      </c>
      <c r="O74" s="146">
        <f t="shared" si="106"/>
        <v>0</v>
      </c>
      <c r="P74" s="143">
        <f t="shared" si="68"/>
        <v>30.7</v>
      </c>
      <c r="Q74" s="143">
        <f t="shared" si="69"/>
        <v>19.3</v>
      </c>
      <c r="R74" s="147">
        <f>SUM(R65:R73)</f>
        <v>50</v>
      </c>
      <c r="S74" s="228">
        <v>2</v>
      </c>
      <c r="T74" s="256">
        <f t="shared" ref="T74:CR74" si="107">SUM(T65:T73)</f>
        <v>0</v>
      </c>
      <c r="U74" s="257">
        <f t="shared" si="107"/>
        <v>0</v>
      </c>
      <c r="V74" s="257">
        <f t="shared" si="107"/>
        <v>0</v>
      </c>
      <c r="W74" s="257">
        <f t="shared" si="107"/>
        <v>0</v>
      </c>
      <c r="X74" s="257">
        <f t="shared" si="107"/>
        <v>0</v>
      </c>
      <c r="Y74" s="257">
        <f t="shared" si="107"/>
        <v>0</v>
      </c>
      <c r="Z74" s="257">
        <f t="shared" si="107"/>
        <v>0</v>
      </c>
      <c r="AA74" s="257">
        <f t="shared" si="107"/>
        <v>0</v>
      </c>
      <c r="AB74" s="257">
        <f t="shared" si="107"/>
        <v>0</v>
      </c>
      <c r="AC74" s="257">
        <f t="shared" si="107"/>
        <v>0</v>
      </c>
      <c r="AD74" s="257">
        <f t="shared" si="107"/>
        <v>0</v>
      </c>
      <c r="AE74" s="257">
        <f t="shared" si="107"/>
        <v>0</v>
      </c>
      <c r="AF74" s="258">
        <f t="shared" si="107"/>
        <v>0</v>
      </c>
      <c r="AG74" s="229">
        <f t="shared" si="107"/>
        <v>1</v>
      </c>
      <c r="AH74" s="230">
        <f t="shared" si="107"/>
        <v>0</v>
      </c>
      <c r="AI74" s="230">
        <f t="shared" si="107"/>
        <v>10</v>
      </c>
      <c r="AJ74" s="230">
        <f t="shared" si="107"/>
        <v>0</v>
      </c>
      <c r="AK74" s="230">
        <f t="shared" si="107"/>
        <v>0</v>
      </c>
      <c r="AL74" s="230">
        <f t="shared" si="107"/>
        <v>15</v>
      </c>
      <c r="AM74" s="230">
        <f t="shared" si="107"/>
        <v>0</v>
      </c>
      <c r="AN74" s="230">
        <f t="shared" si="107"/>
        <v>0</v>
      </c>
      <c r="AO74" s="230">
        <f t="shared" si="107"/>
        <v>0</v>
      </c>
      <c r="AP74" s="230">
        <f t="shared" si="107"/>
        <v>0</v>
      </c>
      <c r="AQ74" s="230">
        <f t="shared" si="107"/>
        <v>0</v>
      </c>
      <c r="AR74" s="231">
        <f t="shared" si="107"/>
        <v>0</v>
      </c>
      <c r="AS74" s="233">
        <f t="shared" si="107"/>
        <v>0</v>
      </c>
      <c r="AT74" s="229">
        <f t="shared" si="107"/>
        <v>11</v>
      </c>
      <c r="AU74" s="230">
        <f t="shared" si="107"/>
        <v>0</v>
      </c>
      <c r="AV74" s="230">
        <f t="shared" si="107"/>
        <v>86</v>
      </c>
      <c r="AW74" s="230">
        <f t="shared" si="107"/>
        <v>0</v>
      </c>
      <c r="AX74" s="230">
        <f t="shared" si="107"/>
        <v>0</v>
      </c>
      <c r="AY74" s="230">
        <f t="shared" si="107"/>
        <v>45</v>
      </c>
      <c r="AZ74" s="230">
        <f t="shared" si="107"/>
        <v>0</v>
      </c>
      <c r="BA74" s="230">
        <f t="shared" si="107"/>
        <v>0</v>
      </c>
      <c r="BB74" s="230">
        <f t="shared" si="107"/>
        <v>0</v>
      </c>
      <c r="BC74" s="230">
        <f t="shared" si="107"/>
        <v>0</v>
      </c>
      <c r="BD74" s="230">
        <f t="shared" si="107"/>
        <v>0</v>
      </c>
      <c r="BE74" s="231">
        <f t="shared" si="107"/>
        <v>144</v>
      </c>
      <c r="BF74" s="232">
        <f t="shared" si="107"/>
        <v>0</v>
      </c>
      <c r="BG74" s="229">
        <f t="shared" si="107"/>
        <v>15</v>
      </c>
      <c r="BH74" s="230">
        <f t="shared" si="107"/>
        <v>0</v>
      </c>
      <c r="BI74" s="230">
        <f t="shared" si="107"/>
        <v>126</v>
      </c>
      <c r="BJ74" s="230">
        <f t="shared" si="107"/>
        <v>0</v>
      </c>
      <c r="BK74" s="230">
        <f t="shared" si="107"/>
        <v>0</v>
      </c>
      <c r="BL74" s="230">
        <f t="shared" si="107"/>
        <v>105</v>
      </c>
      <c r="BM74" s="230">
        <f t="shared" si="107"/>
        <v>0</v>
      </c>
      <c r="BN74" s="230">
        <f t="shared" si="107"/>
        <v>0</v>
      </c>
      <c r="BO74" s="230">
        <f t="shared" si="107"/>
        <v>0</v>
      </c>
      <c r="BP74" s="230">
        <f t="shared" si="107"/>
        <v>0</v>
      </c>
      <c r="BQ74" s="230">
        <f t="shared" si="107"/>
        <v>0</v>
      </c>
      <c r="BR74" s="231">
        <f t="shared" si="107"/>
        <v>144</v>
      </c>
      <c r="BS74" s="232">
        <f t="shared" si="107"/>
        <v>0</v>
      </c>
      <c r="BT74" s="229">
        <f t="shared" si="107"/>
        <v>17</v>
      </c>
      <c r="BU74" s="230">
        <f t="shared" si="107"/>
        <v>0</v>
      </c>
      <c r="BV74" s="230">
        <f t="shared" si="107"/>
        <v>146</v>
      </c>
      <c r="BW74" s="230">
        <f t="shared" si="107"/>
        <v>0</v>
      </c>
      <c r="BX74" s="230">
        <f t="shared" si="107"/>
        <v>0</v>
      </c>
      <c r="BY74" s="230">
        <f t="shared" si="107"/>
        <v>135</v>
      </c>
      <c r="BZ74" s="230">
        <f t="shared" si="107"/>
        <v>0</v>
      </c>
      <c r="CA74" s="230">
        <f t="shared" si="107"/>
        <v>0</v>
      </c>
      <c r="CB74" s="230">
        <f t="shared" si="107"/>
        <v>0</v>
      </c>
      <c r="CC74" s="230">
        <f t="shared" si="107"/>
        <v>0</v>
      </c>
      <c r="CD74" s="230">
        <f t="shared" si="107"/>
        <v>0</v>
      </c>
      <c r="CE74" s="231">
        <f t="shared" si="107"/>
        <v>144</v>
      </c>
      <c r="CF74" s="232">
        <f t="shared" si="107"/>
        <v>0</v>
      </c>
      <c r="CG74" s="229">
        <f t="shared" si="107"/>
        <v>6</v>
      </c>
      <c r="CH74" s="230">
        <f t="shared" si="107"/>
        <v>0</v>
      </c>
      <c r="CI74" s="230">
        <f t="shared" si="107"/>
        <v>60</v>
      </c>
      <c r="CJ74" s="230">
        <f t="shared" si="107"/>
        <v>0</v>
      </c>
      <c r="CK74" s="230">
        <f t="shared" si="107"/>
        <v>0</v>
      </c>
      <c r="CL74" s="231">
        <f t="shared" si="107"/>
        <v>90</v>
      </c>
      <c r="CM74" s="234">
        <f t="shared" si="107"/>
        <v>0</v>
      </c>
      <c r="CN74" s="230">
        <f t="shared" si="107"/>
        <v>0</v>
      </c>
      <c r="CO74" s="230">
        <f t="shared" si="107"/>
        <v>0</v>
      </c>
      <c r="CP74" s="230">
        <f t="shared" si="107"/>
        <v>0</v>
      </c>
      <c r="CQ74" s="230">
        <f t="shared" si="107"/>
        <v>0</v>
      </c>
      <c r="CR74" s="231">
        <f t="shared" si="107"/>
        <v>0</v>
      </c>
      <c r="CS74" s="217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508">
        <f>SUM(T75+AG75)</f>
        <v>57</v>
      </c>
      <c r="EU74" s="508">
        <f>SUM(AT75+BG75)</f>
        <v>68</v>
      </c>
      <c r="EV74" s="508">
        <f>SUM(BT75+CG75)</f>
        <v>60</v>
      </c>
    </row>
    <row r="75" spans="1:152" ht="12.75" customHeight="1" x14ac:dyDescent="0.35">
      <c r="A75" s="482"/>
      <c r="B75" s="482"/>
      <c r="C75" s="259" t="s">
        <v>154</v>
      </c>
      <c r="D75" s="206">
        <f t="shared" ref="D75:O75" si="108">SUM(D23+D43+D52+D74)</f>
        <v>2653</v>
      </c>
      <c r="E75" s="142">
        <f t="shared" si="108"/>
        <v>1843</v>
      </c>
      <c r="F75" s="142">
        <f t="shared" si="108"/>
        <v>250</v>
      </c>
      <c r="G75" s="142">
        <f t="shared" si="108"/>
        <v>1650</v>
      </c>
      <c r="H75" s="142">
        <f t="shared" si="108"/>
        <v>465</v>
      </c>
      <c r="I75" s="142">
        <f t="shared" si="108"/>
        <v>0</v>
      </c>
      <c r="J75" s="142">
        <f t="shared" si="108"/>
        <v>0</v>
      </c>
      <c r="K75" s="142">
        <f t="shared" si="108"/>
        <v>0</v>
      </c>
      <c r="L75" s="142">
        <f t="shared" si="108"/>
        <v>0</v>
      </c>
      <c r="M75" s="142">
        <f t="shared" si="108"/>
        <v>0</v>
      </c>
      <c r="N75" s="142">
        <f t="shared" si="108"/>
        <v>432</v>
      </c>
      <c r="O75" s="142">
        <f t="shared" si="108"/>
        <v>0</v>
      </c>
      <c r="P75" s="143">
        <f t="shared" si="68"/>
        <v>109.2</v>
      </c>
      <c r="Q75" s="143">
        <f t="shared" si="69"/>
        <v>75.8</v>
      </c>
      <c r="R75" s="144">
        <f t="shared" ref="R75:CR75" si="109">SUM(R23+R43+R52+R74)</f>
        <v>185</v>
      </c>
      <c r="S75" s="236">
        <f t="shared" si="109"/>
        <v>10</v>
      </c>
      <c r="T75" s="206">
        <f t="shared" si="109"/>
        <v>26</v>
      </c>
      <c r="U75" s="142">
        <f t="shared" si="109"/>
        <v>0</v>
      </c>
      <c r="V75" s="142">
        <f t="shared" si="109"/>
        <v>225</v>
      </c>
      <c r="W75" s="142">
        <f t="shared" si="109"/>
        <v>85</v>
      </c>
      <c r="X75" s="142">
        <f t="shared" si="109"/>
        <v>345</v>
      </c>
      <c r="Y75" s="142">
        <f t="shared" si="109"/>
        <v>0</v>
      </c>
      <c r="Z75" s="142">
        <f t="shared" si="109"/>
        <v>0</v>
      </c>
      <c r="AA75" s="142">
        <f t="shared" si="109"/>
        <v>0</v>
      </c>
      <c r="AB75" s="142">
        <f t="shared" si="109"/>
        <v>0</v>
      </c>
      <c r="AC75" s="142">
        <f t="shared" si="109"/>
        <v>0</v>
      </c>
      <c r="AD75" s="142">
        <f t="shared" si="109"/>
        <v>0</v>
      </c>
      <c r="AE75" s="144">
        <f t="shared" si="109"/>
        <v>0</v>
      </c>
      <c r="AF75" s="237">
        <f t="shared" si="109"/>
        <v>0</v>
      </c>
      <c r="AG75" s="206">
        <f t="shared" si="109"/>
        <v>31</v>
      </c>
      <c r="AH75" s="142">
        <f t="shared" si="109"/>
        <v>0</v>
      </c>
      <c r="AI75" s="142">
        <f t="shared" si="109"/>
        <v>295</v>
      </c>
      <c r="AJ75" s="142">
        <f t="shared" si="109"/>
        <v>90</v>
      </c>
      <c r="AK75" s="142">
        <f t="shared" si="109"/>
        <v>375</v>
      </c>
      <c r="AL75" s="142">
        <f t="shared" si="109"/>
        <v>15</v>
      </c>
      <c r="AM75" s="142">
        <f t="shared" si="109"/>
        <v>0</v>
      </c>
      <c r="AN75" s="142">
        <f t="shared" si="109"/>
        <v>0</v>
      </c>
      <c r="AO75" s="142">
        <f t="shared" si="109"/>
        <v>0</v>
      </c>
      <c r="AP75" s="142">
        <f t="shared" si="109"/>
        <v>0</v>
      </c>
      <c r="AQ75" s="142">
        <f t="shared" si="109"/>
        <v>0</v>
      </c>
      <c r="AR75" s="144">
        <f t="shared" si="109"/>
        <v>0</v>
      </c>
      <c r="AS75" s="237">
        <f t="shared" si="109"/>
        <v>0</v>
      </c>
      <c r="AT75" s="206">
        <f t="shared" si="109"/>
        <v>34</v>
      </c>
      <c r="AU75" s="142">
        <f t="shared" si="109"/>
        <v>0</v>
      </c>
      <c r="AV75" s="142">
        <f t="shared" si="109"/>
        <v>286</v>
      </c>
      <c r="AW75" s="142">
        <f t="shared" si="109"/>
        <v>60</v>
      </c>
      <c r="AX75" s="142">
        <f t="shared" si="109"/>
        <v>300</v>
      </c>
      <c r="AY75" s="142">
        <f t="shared" si="109"/>
        <v>90</v>
      </c>
      <c r="AZ75" s="142">
        <f t="shared" si="109"/>
        <v>0</v>
      </c>
      <c r="BA75" s="142">
        <f t="shared" si="109"/>
        <v>0</v>
      </c>
      <c r="BB75" s="142">
        <f t="shared" si="109"/>
        <v>0</v>
      </c>
      <c r="BC75" s="142">
        <f t="shared" si="109"/>
        <v>0</v>
      </c>
      <c r="BD75" s="142">
        <f t="shared" si="109"/>
        <v>0</v>
      </c>
      <c r="BE75" s="144">
        <f t="shared" si="109"/>
        <v>144</v>
      </c>
      <c r="BF75" s="237">
        <f t="shared" si="109"/>
        <v>0</v>
      </c>
      <c r="BG75" s="206">
        <f t="shared" si="109"/>
        <v>34</v>
      </c>
      <c r="BH75" s="142">
        <f t="shared" si="109"/>
        <v>0</v>
      </c>
      <c r="BI75" s="142">
        <f t="shared" si="109"/>
        <v>316</v>
      </c>
      <c r="BJ75" s="142">
        <f t="shared" si="109"/>
        <v>30</v>
      </c>
      <c r="BK75" s="142">
        <f t="shared" si="109"/>
        <v>285</v>
      </c>
      <c r="BL75" s="142">
        <f t="shared" si="109"/>
        <v>105</v>
      </c>
      <c r="BM75" s="142">
        <f t="shared" si="109"/>
        <v>0</v>
      </c>
      <c r="BN75" s="142">
        <f t="shared" si="109"/>
        <v>0</v>
      </c>
      <c r="BO75" s="142">
        <f t="shared" si="109"/>
        <v>0</v>
      </c>
      <c r="BP75" s="142">
        <f t="shared" si="109"/>
        <v>0</v>
      </c>
      <c r="BQ75" s="142">
        <f t="shared" si="109"/>
        <v>0</v>
      </c>
      <c r="BR75" s="144">
        <f t="shared" si="109"/>
        <v>144</v>
      </c>
      <c r="BS75" s="237">
        <f t="shared" si="109"/>
        <v>0</v>
      </c>
      <c r="BT75" s="206">
        <f t="shared" si="109"/>
        <v>32</v>
      </c>
      <c r="BU75" s="142">
        <f t="shared" si="109"/>
        <v>0</v>
      </c>
      <c r="BV75" s="142">
        <f t="shared" si="109"/>
        <v>311</v>
      </c>
      <c r="BW75" s="142">
        <f t="shared" si="109"/>
        <v>0</v>
      </c>
      <c r="BX75" s="142">
        <f t="shared" si="109"/>
        <v>210</v>
      </c>
      <c r="BY75" s="142">
        <f t="shared" si="109"/>
        <v>135</v>
      </c>
      <c r="BZ75" s="142">
        <f t="shared" si="109"/>
        <v>0</v>
      </c>
      <c r="CA75" s="142">
        <f t="shared" si="109"/>
        <v>0</v>
      </c>
      <c r="CB75" s="142">
        <f t="shared" si="109"/>
        <v>0</v>
      </c>
      <c r="CC75" s="142">
        <f t="shared" si="109"/>
        <v>0</v>
      </c>
      <c r="CD75" s="142">
        <f t="shared" si="109"/>
        <v>0</v>
      </c>
      <c r="CE75" s="144">
        <f t="shared" si="109"/>
        <v>144</v>
      </c>
      <c r="CF75" s="237">
        <f t="shared" si="109"/>
        <v>0</v>
      </c>
      <c r="CG75" s="206">
        <f t="shared" si="109"/>
        <v>28</v>
      </c>
      <c r="CH75" s="142">
        <f t="shared" si="109"/>
        <v>0</v>
      </c>
      <c r="CI75" s="142">
        <f t="shared" si="109"/>
        <v>415</v>
      </c>
      <c r="CJ75" s="142">
        <f t="shared" si="109"/>
        <v>0</v>
      </c>
      <c r="CK75" s="142">
        <f t="shared" si="109"/>
        <v>195</v>
      </c>
      <c r="CL75" s="144">
        <f t="shared" si="109"/>
        <v>90</v>
      </c>
      <c r="CM75" s="238">
        <f t="shared" si="109"/>
        <v>0</v>
      </c>
      <c r="CN75" s="142">
        <f t="shared" si="109"/>
        <v>0</v>
      </c>
      <c r="CO75" s="142">
        <f t="shared" si="109"/>
        <v>0</v>
      </c>
      <c r="CP75" s="142">
        <f t="shared" si="109"/>
        <v>0</v>
      </c>
      <c r="CQ75" s="142">
        <f t="shared" si="109"/>
        <v>0</v>
      </c>
      <c r="CR75" s="144">
        <f t="shared" si="109"/>
        <v>0</v>
      </c>
      <c r="CS75" s="217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497"/>
      <c r="EU75" s="497"/>
      <c r="EV75" s="497"/>
    </row>
    <row r="76" spans="1:152" ht="15" customHeight="1" x14ac:dyDescent="0.35">
      <c r="A76" s="522" t="s">
        <v>155</v>
      </c>
      <c r="B76" s="154" t="s">
        <v>124</v>
      </c>
      <c r="C76" s="260" t="s">
        <v>156</v>
      </c>
      <c r="D76" s="166">
        <f t="shared" ref="D76:D82" si="110">SUM(W76,X76,Y76,AJ76,AK76,AL76,AW76,AX76,AY76,BJ76,BK76,BL76,BW76,BX76,BY76,CJ76,CK76,CL76)</f>
        <v>90</v>
      </c>
      <c r="E76" s="107">
        <f t="shared" ref="E76:E83" si="111">SUM(V76,AV76,BV76,CI76,BI76,AI76)</f>
        <v>10</v>
      </c>
      <c r="F76" s="108">
        <f t="shared" ref="F76:H76" si="112">SUM(W76,AJ76,AW76,BJ76,BW76,CJ76)</f>
        <v>30</v>
      </c>
      <c r="G76" s="108">
        <f t="shared" si="112"/>
        <v>60</v>
      </c>
      <c r="H76" s="109">
        <f t="shared" si="112"/>
        <v>0</v>
      </c>
      <c r="I76" s="109"/>
      <c r="J76" s="109"/>
      <c r="K76" s="109"/>
      <c r="L76" s="109"/>
      <c r="M76" s="109"/>
      <c r="N76" s="109">
        <f t="shared" ref="N76:N83" si="113">SUM(AE76,AR76,BE76,BR76,CE76,CR76)</f>
        <v>0</v>
      </c>
      <c r="O76" s="109"/>
      <c r="P76" s="71">
        <f t="shared" si="68"/>
        <v>3.6</v>
      </c>
      <c r="Q76" s="71">
        <f t="shared" si="69"/>
        <v>0.39999999999999991</v>
      </c>
      <c r="R76" s="240">
        <f t="shared" ref="R76:R85" si="114">SUM(T76,AG76,AT76,BG76,BT76,CG76)</f>
        <v>4</v>
      </c>
      <c r="S76" s="165" t="s">
        <v>62</v>
      </c>
      <c r="T76" s="169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4"/>
      <c r="AF76" s="116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119"/>
      <c r="AT76" s="113">
        <v>4</v>
      </c>
      <c r="AU76" s="32"/>
      <c r="AV76" s="32">
        <v>10</v>
      </c>
      <c r="AW76" s="32">
        <v>30</v>
      </c>
      <c r="AX76" s="32">
        <v>60</v>
      </c>
      <c r="AY76" s="33"/>
      <c r="AZ76" s="33"/>
      <c r="BA76" s="33"/>
      <c r="BB76" s="33"/>
      <c r="BC76" s="33"/>
      <c r="BD76" s="33"/>
      <c r="BE76" s="34"/>
      <c r="BF76" s="35"/>
      <c r="BG76" s="169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4"/>
      <c r="BS76" s="35"/>
      <c r="BT76" s="169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4"/>
      <c r="CF76" s="35"/>
      <c r="CG76" s="169"/>
      <c r="CH76" s="33"/>
      <c r="CI76" s="33"/>
      <c r="CJ76" s="33"/>
      <c r="CK76" s="33"/>
      <c r="CL76" s="34"/>
      <c r="CM76" s="170"/>
      <c r="CN76" s="33"/>
      <c r="CO76" s="33"/>
      <c r="CP76" s="33"/>
      <c r="CQ76" s="33"/>
      <c r="CR76" s="34"/>
      <c r="CS76" s="47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9"/>
      <c r="DU76" s="49"/>
      <c r="DV76" s="49"/>
      <c r="DW76" s="49"/>
      <c r="DX76" s="49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5"/>
      <c r="EU76" s="5"/>
      <c r="EV76" s="5"/>
    </row>
    <row r="77" spans="1:152" ht="18.75" customHeight="1" x14ac:dyDescent="0.35">
      <c r="A77" s="481"/>
      <c r="B77" s="171" t="s">
        <v>127</v>
      </c>
      <c r="C77" s="261" t="s">
        <v>157</v>
      </c>
      <c r="D77" s="166">
        <f t="shared" si="110"/>
        <v>90</v>
      </c>
      <c r="E77" s="121">
        <f t="shared" si="111"/>
        <v>10</v>
      </c>
      <c r="F77" s="122">
        <f t="shared" ref="F77:H77" si="115">SUM(W77,AJ77,AW77,BJ77,BW77,CJ77)</f>
        <v>30</v>
      </c>
      <c r="G77" s="122">
        <f t="shared" si="115"/>
        <v>60</v>
      </c>
      <c r="H77" s="105">
        <f t="shared" si="115"/>
        <v>0</v>
      </c>
      <c r="I77" s="105"/>
      <c r="J77" s="105"/>
      <c r="K77" s="105"/>
      <c r="L77" s="105"/>
      <c r="M77" s="105"/>
      <c r="N77" s="105">
        <f t="shared" si="113"/>
        <v>0</v>
      </c>
      <c r="O77" s="105"/>
      <c r="P77" s="71">
        <f t="shared" si="68"/>
        <v>3.6</v>
      </c>
      <c r="Q77" s="71">
        <f t="shared" si="69"/>
        <v>0.39999999999999991</v>
      </c>
      <c r="R77" s="240">
        <f t="shared" si="114"/>
        <v>4</v>
      </c>
      <c r="S77" s="175" t="s">
        <v>62</v>
      </c>
      <c r="T77" s="178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7"/>
      <c r="AF77" s="125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15"/>
      <c r="AT77" s="183">
        <v>4</v>
      </c>
      <c r="AU77" s="122"/>
      <c r="AV77" s="122">
        <v>10</v>
      </c>
      <c r="AW77" s="122">
        <v>30</v>
      </c>
      <c r="AX77" s="122">
        <v>60</v>
      </c>
      <c r="AY77" s="182"/>
      <c r="AZ77" s="182"/>
      <c r="BA77" s="182"/>
      <c r="BB77" s="182"/>
      <c r="BC77" s="182"/>
      <c r="BD77" s="182"/>
      <c r="BE77" s="243"/>
      <c r="BF77" s="42"/>
      <c r="BG77" s="178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7"/>
      <c r="BS77" s="42"/>
      <c r="BT77" s="267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243"/>
      <c r="CF77" s="244"/>
      <c r="CG77" s="267"/>
      <c r="CH77" s="182"/>
      <c r="CI77" s="182"/>
      <c r="CJ77" s="182"/>
      <c r="CK77" s="182"/>
      <c r="CL77" s="177"/>
      <c r="CM77" s="179"/>
      <c r="CN77" s="176"/>
      <c r="CO77" s="176"/>
      <c r="CP77" s="176"/>
      <c r="CQ77" s="176"/>
      <c r="CR77" s="177"/>
      <c r="CS77" s="47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104"/>
      <c r="DU77" s="104"/>
      <c r="DV77" s="104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9"/>
      <c r="EH77" s="49"/>
      <c r="EI77" s="49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5"/>
      <c r="EU77" s="5"/>
      <c r="EV77" s="5"/>
    </row>
    <row r="78" spans="1:152" ht="15" customHeight="1" x14ac:dyDescent="0.35">
      <c r="A78" s="481"/>
      <c r="B78" s="171" t="s">
        <v>130</v>
      </c>
      <c r="C78" s="261" t="s">
        <v>158</v>
      </c>
      <c r="D78" s="166">
        <f t="shared" si="110"/>
        <v>45</v>
      </c>
      <c r="E78" s="121">
        <f t="shared" si="111"/>
        <v>5</v>
      </c>
      <c r="F78" s="122">
        <f t="shared" ref="F78:H78" si="116">SUM(W78,AJ78,AW78,BJ78,BW78,CJ78)</f>
        <v>15</v>
      </c>
      <c r="G78" s="122">
        <f t="shared" si="116"/>
        <v>30</v>
      </c>
      <c r="H78" s="105">
        <f t="shared" si="116"/>
        <v>0</v>
      </c>
      <c r="I78" s="105"/>
      <c r="J78" s="105"/>
      <c r="K78" s="105"/>
      <c r="L78" s="105"/>
      <c r="M78" s="105"/>
      <c r="N78" s="105">
        <f t="shared" si="113"/>
        <v>0</v>
      </c>
      <c r="O78" s="105"/>
      <c r="P78" s="71">
        <f t="shared" si="68"/>
        <v>1.8</v>
      </c>
      <c r="Q78" s="71">
        <f t="shared" si="69"/>
        <v>0.19999999999999996</v>
      </c>
      <c r="R78" s="240">
        <f t="shared" si="114"/>
        <v>2</v>
      </c>
      <c r="S78" s="175" t="s">
        <v>71</v>
      </c>
      <c r="T78" s="178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7"/>
      <c r="AF78" s="125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15"/>
      <c r="AT78" s="267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243"/>
      <c r="BF78" s="42"/>
      <c r="BG78" s="124">
        <v>2</v>
      </c>
      <c r="BH78" s="49"/>
      <c r="BI78" s="49">
        <v>5</v>
      </c>
      <c r="BJ78" s="49">
        <v>15</v>
      </c>
      <c r="BK78" s="49">
        <v>30</v>
      </c>
      <c r="BL78" s="176"/>
      <c r="BM78" s="176"/>
      <c r="BN78" s="176"/>
      <c r="BO78" s="176"/>
      <c r="BP78" s="176"/>
      <c r="BQ78" s="176"/>
      <c r="BR78" s="177"/>
      <c r="BS78" s="42"/>
      <c r="BT78" s="267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243"/>
      <c r="CF78" s="244"/>
      <c r="CG78" s="267"/>
      <c r="CH78" s="182"/>
      <c r="CI78" s="182"/>
      <c r="CJ78" s="182"/>
      <c r="CK78" s="182"/>
      <c r="CL78" s="177"/>
      <c r="CM78" s="179"/>
      <c r="CN78" s="176"/>
      <c r="CO78" s="176"/>
      <c r="CP78" s="176"/>
      <c r="CQ78" s="176"/>
      <c r="CR78" s="177"/>
      <c r="CS78" s="47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104"/>
      <c r="DU78" s="104"/>
      <c r="DV78" s="104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9"/>
      <c r="EH78" s="49"/>
      <c r="EI78" s="49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5"/>
      <c r="EU78" s="5"/>
      <c r="EV78" s="5"/>
    </row>
    <row r="79" spans="1:152" ht="16.5" customHeight="1" x14ac:dyDescent="0.35">
      <c r="A79" s="481"/>
      <c r="B79" s="171" t="s">
        <v>132</v>
      </c>
      <c r="C79" s="261" t="s">
        <v>159</v>
      </c>
      <c r="D79" s="166">
        <f t="shared" si="110"/>
        <v>15</v>
      </c>
      <c r="E79" s="121">
        <f t="shared" si="111"/>
        <v>10</v>
      </c>
      <c r="F79" s="122">
        <f t="shared" ref="F79:H79" si="117">SUM(W79,AJ79,AW79,BJ79,BW79,CJ79)</f>
        <v>0</v>
      </c>
      <c r="G79" s="122">
        <f t="shared" si="117"/>
        <v>15</v>
      </c>
      <c r="H79" s="105">
        <f t="shared" si="117"/>
        <v>0</v>
      </c>
      <c r="I79" s="105"/>
      <c r="J79" s="105"/>
      <c r="K79" s="105"/>
      <c r="L79" s="105"/>
      <c r="M79" s="105"/>
      <c r="N79" s="105">
        <f t="shared" si="113"/>
        <v>0</v>
      </c>
      <c r="O79" s="105"/>
      <c r="P79" s="71">
        <f t="shared" si="68"/>
        <v>0.6</v>
      </c>
      <c r="Q79" s="71">
        <f t="shared" si="69"/>
        <v>0.4</v>
      </c>
      <c r="R79" s="240">
        <f t="shared" si="114"/>
        <v>1</v>
      </c>
      <c r="S79" s="175" t="s">
        <v>71</v>
      </c>
      <c r="T79" s="178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7"/>
      <c r="AF79" s="125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15"/>
      <c r="AT79" s="178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7"/>
      <c r="BF79" s="42"/>
      <c r="BG79" s="124">
        <v>1</v>
      </c>
      <c r="BH79" s="49"/>
      <c r="BI79" s="49">
        <v>10</v>
      </c>
      <c r="BJ79" s="176"/>
      <c r="BK79" s="49">
        <v>15</v>
      </c>
      <c r="BL79" s="176"/>
      <c r="BM79" s="176"/>
      <c r="BN79" s="176"/>
      <c r="BO79" s="176"/>
      <c r="BP79" s="176"/>
      <c r="BQ79" s="176"/>
      <c r="BR79" s="177"/>
      <c r="BS79" s="42"/>
      <c r="BT79" s="267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243"/>
      <c r="CF79" s="244"/>
      <c r="CG79" s="267"/>
      <c r="CH79" s="182"/>
      <c r="CI79" s="182"/>
      <c r="CJ79" s="182"/>
      <c r="CK79" s="182"/>
      <c r="CL79" s="177"/>
      <c r="CM79" s="179"/>
      <c r="CN79" s="176"/>
      <c r="CO79" s="176"/>
      <c r="CP79" s="176"/>
      <c r="CQ79" s="176"/>
      <c r="CR79" s="177"/>
      <c r="CS79" s="47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104"/>
      <c r="DU79" s="104"/>
      <c r="DV79" s="104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9"/>
      <c r="EH79" s="49"/>
      <c r="EI79" s="49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5"/>
      <c r="EU79" s="5"/>
      <c r="EV79" s="5"/>
    </row>
    <row r="80" spans="1:152" ht="32.25" customHeight="1" x14ac:dyDescent="0.35">
      <c r="A80" s="481"/>
      <c r="B80" s="171" t="s">
        <v>134</v>
      </c>
      <c r="C80" s="261" t="s">
        <v>160</v>
      </c>
      <c r="D80" s="166">
        <f t="shared" si="110"/>
        <v>120</v>
      </c>
      <c r="E80" s="121">
        <f t="shared" si="111"/>
        <v>80</v>
      </c>
      <c r="F80" s="122">
        <f t="shared" ref="F80:H80" si="118">SUM(W80,AJ80,AW80,BJ80,BW80,CJ80)</f>
        <v>60</v>
      </c>
      <c r="G80" s="122">
        <f t="shared" si="118"/>
        <v>60</v>
      </c>
      <c r="H80" s="105">
        <f t="shared" si="118"/>
        <v>0</v>
      </c>
      <c r="I80" s="105"/>
      <c r="J80" s="105"/>
      <c r="K80" s="105"/>
      <c r="L80" s="105"/>
      <c r="M80" s="105"/>
      <c r="N80" s="105">
        <f t="shared" si="113"/>
        <v>0</v>
      </c>
      <c r="O80" s="105"/>
      <c r="P80" s="71">
        <f t="shared" si="68"/>
        <v>4.8</v>
      </c>
      <c r="Q80" s="71">
        <f t="shared" si="69"/>
        <v>3.2</v>
      </c>
      <c r="R80" s="240">
        <f t="shared" si="114"/>
        <v>8</v>
      </c>
      <c r="S80" s="175" t="s">
        <v>126</v>
      </c>
      <c r="T80" s="178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7"/>
      <c r="AF80" s="125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15"/>
      <c r="AT80" s="178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7"/>
      <c r="BF80" s="42"/>
      <c r="BG80" s="178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7"/>
      <c r="BS80" s="42"/>
      <c r="BT80" s="183">
        <v>4</v>
      </c>
      <c r="BU80" s="122"/>
      <c r="BV80" s="122">
        <v>40</v>
      </c>
      <c r="BW80" s="122">
        <v>30</v>
      </c>
      <c r="BX80" s="122">
        <v>30</v>
      </c>
      <c r="BY80" s="176"/>
      <c r="BZ80" s="176"/>
      <c r="CA80" s="176"/>
      <c r="CB80" s="176"/>
      <c r="CC80" s="176"/>
      <c r="CD80" s="176"/>
      <c r="CE80" s="177"/>
      <c r="CF80" s="42"/>
      <c r="CG80" s="183">
        <v>4</v>
      </c>
      <c r="CH80" s="105"/>
      <c r="CI80" s="105">
        <v>40</v>
      </c>
      <c r="CJ80" s="122">
        <v>30</v>
      </c>
      <c r="CK80" s="105">
        <v>30</v>
      </c>
      <c r="CL80" s="177"/>
      <c r="CM80" s="179"/>
      <c r="CN80" s="176"/>
      <c r="CO80" s="176"/>
      <c r="CP80" s="176"/>
      <c r="CQ80" s="176"/>
      <c r="CR80" s="177"/>
      <c r="CS80" s="47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9"/>
      <c r="DU80" s="49"/>
      <c r="DV80" s="49"/>
      <c r="DW80" s="49"/>
      <c r="DX80" s="49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5"/>
      <c r="EU80" s="5"/>
      <c r="EV80" s="5"/>
    </row>
    <row r="81" spans="1:152" ht="30.75" customHeight="1" x14ac:dyDescent="0.35">
      <c r="A81" s="481"/>
      <c r="B81" s="171" t="s">
        <v>136</v>
      </c>
      <c r="C81" s="262" t="s">
        <v>161</v>
      </c>
      <c r="D81" s="166">
        <f t="shared" si="110"/>
        <v>75</v>
      </c>
      <c r="E81" s="121">
        <f t="shared" si="111"/>
        <v>50</v>
      </c>
      <c r="F81" s="122">
        <f t="shared" ref="F81:H81" si="119">SUM(W81,AJ81,AW81,BJ81,BW81,CJ81)</f>
        <v>0</v>
      </c>
      <c r="G81" s="122">
        <f t="shared" si="119"/>
        <v>75</v>
      </c>
      <c r="H81" s="105">
        <f t="shared" si="119"/>
        <v>0</v>
      </c>
      <c r="I81" s="105"/>
      <c r="J81" s="105"/>
      <c r="K81" s="105"/>
      <c r="L81" s="105"/>
      <c r="M81" s="105"/>
      <c r="N81" s="105">
        <f t="shared" si="113"/>
        <v>0</v>
      </c>
      <c r="O81" s="105"/>
      <c r="P81" s="71">
        <f t="shared" si="68"/>
        <v>3</v>
      </c>
      <c r="Q81" s="71">
        <f t="shared" si="69"/>
        <v>2</v>
      </c>
      <c r="R81" s="240">
        <f t="shared" si="114"/>
        <v>5</v>
      </c>
      <c r="S81" s="175" t="s">
        <v>71</v>
      </c>
      <c r="T81" s="178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7"/>
      <c r="AF81" s="125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15"/>
      <c r="AT81" s="178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7"/>
      <c r="BF81" s="42"/>
      <c r="BG81" s="178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7"/>
      <c r="BS81" s="42"/>
      <c r="BT81" s="183">
        <v>3</v>
      </c>
      <c r="BU81" s="122"/>
      <c r="BV81" s="122">
        <v>30</v>
      </c>
      <c r="BW81" s="182"/>
      <c r="BX81" s="122">
        <v>45</v>
      </c>
      <c r="BY81" s="182"/>
      <c r="BZ81" s="182"/>
      <c r="CA81" s="182"/>
      <c r="CB81" s="182"/>
      <c r="CC81" s="182"/>
      <c r="CD81" s="182"/>
      <c r="CE81" s="243"/>
      <c r="CF81" s="244"/>
      <c r="CG81" s="183">
        <v>2</v>
      </c>
      <c r="CH81" s="122"/>
      <c r="CI81" s="122">
        <v>20</v>
      </c>
      <c r="CJ81" s="182"/>
      <c r="CK81" s="122">
        <v>30</v>
      </c>
      <c r="CL81" s="243"/>
      <c r="CM81" s="245"/>
      <c r="CN81" s="182"/>
      <c r="CO81" s="182"/>
      <c r="CP81" s="182"/>
      <c r="CQ81" s="182"/>
      <c r="CR81" s="243"/>
      <c r="CS81" s="47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9"/>
      <c r="DU81" s="49"/>
      <c r="DV81" s="49"/>
      <c r="DW81" s="49"/>
      <c r="DX81" s="49"/>
      <c r="DY81" s="48"/>
      <c r="DZ81" s="48"/>
      <c r="EA81" s="48"/>
      <c r="EB81" s="48"/>
      <c r="EC81" s="48"/>
      <c r="ED81" s="48"/>
      <c r="EE81" s="48"/>
      <c r="EF81" s="48"/>
      <c r="EG81" s="49"/>
      <c r="EH81" s="49"/>
      <c r="EI81" s="49"/>
      <c r="EJ81" s="49"/>
      <c r="EK81" s="49"/>
      <c r="EL81" s="48"/>
      <c r="EM81" s="48"/>
      <c r="EN81" s="48"/>
      <c r="EO81" s="48"/>
      <c r="EP81" s="48"/>
      <c r="EQ81" s="48"/>
      <c r="ER81" s="48"/>
      <c r="ES81" s="48"/>
      <c r="ET81" s="5"/>
      <c r="EU81" s="5"/>
      <c r="EV81" s="5"/>
    </row>
    <row r="82" spans="1:152" ht="18.75" customHeight="1" x14ac:dyDescent="0.35">
      <c r="A82" s="481"/>
      <c r="B82" s="171" t="s">
        <v>138</v>
      </c>
      <c r="C82" s="263" t="s">
        <v>162</v>
      </c>
      <c r="D82" s="166">
        <f t="shared" si="110"/>
        <v>0</v>
      </c>
      <c r="E82" s="121">
        <f t="shared" si="111"/>
        <v>56</v>
      </c>
      <c r="F82" s="122">
        <f t="shared" ref="F82:H82" si="120">SUM(W82,AJ82,AW82,BJ82,BW82,CJ82)</f>
        <v>0</v>
      </c>
      <c r="G82" s="122">
        <f t="shared" si="120"/>
        <v>0</v>
      </c>
      <c r="H82" s="105">
        <f t="shared" si="120"/>
        <v>0</v>
      </c>
      <c r="I82" s="131"/>
      <c r="J82" s="131"/>
      <c r="K82" s="131"/>
      <c r="L82" s="131"/>
      <c r="M82" s="131"/>
      <c r="N82" s="105">
        <f t="shared" si="113"/>
        <v>144</v>
      </c>
      <c r="O82" s="131"/>
      <c r="P82" s="71">
        <f t="shared" si="68"/>
        <v>0</v>
      </c>
      <c r="Q82" s="71">
        <f t="shared" si="69"/>
        <v>8</v>
      </c>
      <c r="R82" s="240">
        <f t="shared" si="114"/>
        <v>8</v>
      </c>
      <c r="S82" s="264" t="s">
        <v>71</v>
      </c>
      <c r="T82" s="247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248"/>
      <c r="AF82" s="125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15"/>
      <c r="AT82" s="249">
        <v>8</v>
      </c>
      <c r="AU82" s="197"/>
      <c r="AV82" s="197">
        <v>56</v>
      </c>
      <c r="AW82" s="196"/>
      <c r="AX82" s="196"/>
      <c r="AY82" s="196"/>
      <c r="AZ82" s="196"/>
      <c r="BA82" s="196"/>
      <c r="BB82" s="196"/>
      <c r="BC82" s="196"/>
      <c r="BD82" s="196"/>
      <c r="BE82" s="250">
        <v>144</v>
      </c>
      <c r="BF82" s="42"/>
      <c r="BG82" s="247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248"/>
      <c r="BS82" s="42"/>
      <c r="BT82" s="268"/>
      <c r="BU82" s="269"/>
      <c r="BV82" s="269"/>
      <c r="BW82" s="269"/>
      <c r="BX82" s="269"/>
      <c r="BY82" s="269"/>
      <c r="BZ82" s="269"/>
      <c r="CA82" s="269"/>
      <c r="CB82" s="269"/>
      <c r="CC82" s="269"/>
      <c r="CD82" s="269"/>
      <c r="CE82" s="270"/>
      <c r="CF82" s="244"/>
      <c r="CG82" s="268"/>
      <c r="CH82" s="269"/>
      <c r="CI82" s="269"/>
      <c r="CJ82" s="269"/>
      <c r="CK82" s="269"/>
      <c r="CL82" s="270"/>
      <c r="CM82" s="271"/>
      <c r="CN82" s="269"/>
      <c r="CO82" s="269"/>
      <c r="CP82" s="269"/>
      <c r="CQ82" s="269"/>
      <c r="CR82" s="270"/>
      <c r="CS82" s="47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9"/>
      <c r="DU82" s="49"/>
      <c r="DV82" s="49"/>
      <c r="DW82" s="49"/>
      <c r="DX82" s="49"/>
      <c r="DY82" s="48"/>
      <c r="DZ82" s="48"/>
      <c r="EA82" s="48"/>
      <c r="EB82" s="48"/>
      <c r="EC82" s="48"/>
      <c r="ED82" s="48"/>
      <c r="EE82" s="48"/>
      <c r="EF82" s="48"/>
      <c r="EG82" s="49"/>
      <c r="EH82" s="49"/>
      <c r="EI82" s="49"/>
      <c r="EJ82" s="49"/>
      <c r="EK82" s="49"/>
      <c r="EL82" s="48"/>
      <c r="EM82" s="48"/>
      <c r="EN82" s="48"/>
      <c r="EO82" s="48"/>
      <c r="EP82" s="48"/>
      <c r="EQ82" s="48"/>
      <c r="ER82" s="48"/>
      <c r="ES82" s="48"/>
      <c r="ET82" s="5"/>
      <c r="EU82" s="5"/>
      <c r="EV82" s="5"/>
    </row>
    <row r="83" spans="1:152" ht="12.75" customHeight="1" x14ac:dyDescent="0.35">
      <c r="A83" s="481"/>
      <c r="B83" s="185" t="s">
        <v>140</v>
      </c>
      <c r="C83" s="265" t="s">
        <v>163</v>
      </c>
      <c r="D83" s="272">
        <f>SUM(AE83,AR83,BE83,BR83,CE83,CR83)</f>
        <v>288</v>
      </c>
      <c r="E83" s="129">
        <f t="shared" si="111"/>
        <v>112</v>
      </c>
      <c r="F83" s="130">
        <f t="shared" ref="F83:H83" si="121">SUM(W83,AJ83,AW83,BJ83,BW83,CJ83)</f>
        <v>0</v>
      </c>
      <c r="G83" s="130">
        <f t="shared" si="121"/>
        <v>0</v>
      </c>
      <c r="H83" s="131">
        <f t="shared" si="121"/>
        <v>0</v>
      </c>
      <c r="I83" s="131"/>
      <c r="J83" s="131"/>
      <c r="K83" s="131"/>
      <c r="L83" s="131"/>
      <c r="M83" s="131"/>
      <c r="N83" s="131">
        <f t="shared" si="113"/>
        <v>288</v>
      </c>
      <c r="O83" s="131"/>
      <c r="P83" s="71">
        <f t="shared" si="68"/>
        <v>11.5</v>
      </c>
      <c r="Q83" s="71">
        <f t="shared" si="69"/>
        <v>4.5</v>
      </c>
      <c r="R83" s="240">
        <f t="shared" si="114"/>
        <v>16</v>
      </c>
      <c r="S83" s="264" t="s">
        <v>129</v>
      </c>
      <c r="T83" s="191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4"/>
      <c r="AF83" s="125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15"/>
      <c r="AT83" s="191"/>
      <c r="AU83" s="193"/>
      <c r="AV83" s="193"/>
      <c r="AW83" s="193"/>
      <c r="AX83" s="193"/>
      <c r="AY83" s="193"/>
      <c r="AZ83" s="254"/>
      <c r="BA83" s="254"/>
      <c r="BB83" s="254"/>
      <c r="BC83" s="254"/>
      <c r="BD83" s="254"/>
      <c r="BE83" s="194"/>
      <c r="BF83" s="42"/>
      <c r="BG83" s="249">
        <v>8</v>
      </c>
      <c r="BH83" s="197"/>
      <c r="BI83" s="197">
        <v>56</v>
      </c>
      <c r="BJ83" s="196"/>
      <c r="BK83" s="196"/>
      <c r="BL83" s="196"/>
      <c r="BM83" s="197"/>
      <c r="BN83" s="197"/>
      <c r="BO83" s="197"/>
      <c r="BP83" s="197"/>
      <c r="BQ83" s="197"/>
      <c r="BR83" s="250">
        <v>144</v>
      </c>
      <c r="BS83" s="42"/>
      <c r="BT83" s="253">
        <v>8</v>
      </c>
      <c r="BU83" s="254"/>
      <c r="BV83" s="254">
        <v>56</v>
      </c>
      <c r="BW83" s="193"/>
      <c r="BX83" s="193"/>
      <c r="BY83" s="193"/>
      <c r="BZ83" s="254"/>
      <c r="CA83" s="254"/>
      <c r="CB83" s="254"/>
      <c r="CC83" s="254"/>
      <c r="CD83" s="254"/>
      <c r="CE83" s="255">
        <v>144</v>
      </c>
      <c r="CF83" s="42"/>
      <c r="CG83" s="191"/>
      <c r="CH83" s="193"/>
      <c r="CI83" s="193"/>
      <c r="CJ83" s="193"/>
      <c r="CK83" s="193"/>
      <c r="CL83" s="194"/>
      <c r="CM83" s="225"/>
      <c r="CN83" s="193"/>
      <c r="CO83" s="193"/>
      <c r="CP83" s="193"/>
      <c r="CQ83" s="193"/>
      <c r="CR83" s="194"/>
      <c r="CS83" s="47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5"/>
      <c r="EU83" s="5"/>
      <c r="EV83" s="5"/>
    </row>
    <row r="84" spans="1:152" ht="12.75" customHeight="1" x14ac:dyDescent="0.35">
      <c r="A84" s="481"/>
      <c r="B84" s="523"/>
      <c r="C84" s="226" t="s">
        <v>65</v>
      </c>
      <c r="D84" s="141">
        <f t="shared" ref="D84:O84" si="122">SUM(D76:D83)</f>
        <v>723</v>
      </c>
      <c r="E84" s="142">
        <f t="shared" si="122"/>
        <v>333</v>
      </c>
      <c r="F84" s="146">
        <f t="shared" si="122"/>
        <v>135</v>
      </c>
      <c r="G84" s="146">
        <f t="shared" si="122"/>
        <v>300</v>
      </c>
      <c r="H84" s="146">
        <f t="shared" si="122"/>
        <v>0</v>
      </c>
      <c r="I84" s="146">
        <f t="shared" si="122"/>
        <v>0</v>
      </c>
      <c r="J84" s="146">
        <f t="shared" si="122"/>
        <v>0</v>
      </c>
      <c r="K84" s="146">
        <f t="shared" si="122"/>
        <v>0</v>
      </c>
      <c r="L84" s="146">
        <f t="shared" si="122"/>
        <v>0</v>
      </c>
      <c r="M84" s="146">
        <f t="shared" si="122"/>
        <v>0</v>
      </c>
      <c r="N84" s="146">
        <f t="shared" si="122"/>
        <v>432</v>
      </c>
      <c r="O84" s="146">
        <f t="shared" si="122"/>
        <v>0</v>
      </c>
      <c r="P84" s="143">
        <f t="shared" si="68"/>
        <v>32.9</v>
      </c>
      <c r="Q84" s="143">
        <f t="shared" si="69"/>
        <v>15.100000000000001</v>
      </c>
      <c r="R84" s="147">
        <f t="shared" si="114"/>
        <v>48</v>
      </c>
      <c r="S84" s="273">
        <v>3</v>
      </c>
      <c r="T84" s="229">
        <f t="shared" ref="T84:CR84" si="123">SUM(T76:T83)</f>
        <v>0</v>
      </c>
      <c r="U84" s="230">
        <f t="shared" si="123"/>
        <v>0</v>
      </c>
      <c r="V84" s="230">
        <f t="shared" si="123"/>
        <v>0</v>
      </c>
      <c r="W84" s="230">
        <f t="shared" si="123"/>
        <v>0</v>
      </c>
      <c r="X84" s="230">
        <f t="shared" si="123"/>
        <v>0</v>
      </c>
      <c r="Y84" s="230">
        <f t="shared" si="123"/>
        <v>0</v>
      </c>
      <c r="Z84" s="230">
        <f t="shared" si="123"/>
        <v>0</v>
      </c>
      <c r="AA84" s="230">
        <f t="shared" si="123"/>
        <v>0</v>
      </c>
      <c r="AB84" s="230">
        <f t="shared" si="123"/>
        <v>0</v>
      </c>
      <c r="AC84" s="230">
        <f t="shared" si="123"/>
        <v>0</v>
      </c>
      <c r="AD84" s="230">
        <f t="shared" si="123"/>
        <v>0</v>
      </c>
      <c r="AE84" s="231">
        <f t="shared" si="123"/>
        <v>0</v>
      </c>
      <c r="AF84" s="232">
        <f t="shared" si="123"/>
        <v>0</v>
      </c>
      <c r="AG84" s="229">
        <f t="shared" si="123"/>
        <v>0</v>
      </c>
      <c r="AH84" s="230">
        <f t="shared" si="123"/>
        <v>0</v>
      </c>
      <c r="AI84" s="230">
        <f t="shared" si="123"/>
        <v>0</v>
      </c>
      <c r="AJ84" s="230">
        <f t="shared" si="123"/>
        <v>0</v>
      </c>
      <c r="AK84" s="230">
        <f t="shared" si="123"/>
        <v>0</v>
      </c>
      <c r="AL84" s="230">
        <f t="shared" si="123"/>
        <v>0</v>
      </c>
      <c r="AM84" s="230">
        <f t="shared" si="123"/>
        <v>0</v>
      </c>
      <c r="AN84" s="230">
        <f t="shared" si="123"/>
        <v>0</v>
      </c>
      <c r="AO84" s="230">
        <f t="shared" si="123"/>
        <v>0</v>
      </c>
      <c r="AP84" s="230">
        <f t="shared" si="123"/>
        <v>0</v>
      </c>
      <c r="AQ84" s="230">
        <f t="shared" si="123"/>
        <v>0</v>
      </c>
      <c r="AR84" s="231">
        <f t="shared" si="123"/>
        <v>0</v>
      </c>
      <c r="AS84" s="274">
        <f t="shared" si="123"/>
        <v>0</v>
      </c>
      <c r="AT84" s="229">
        <f t="shared" si="123"/>
        <v>16</v>
      </c>
      <c r="AU84" s="230">
        <f t="shared" si="123"/>
        <v>0</v>
      </c>
      <c r="AV84" s="230">
        <f t="shared" si="123"/>
        <v>76</v>
      </c>
      <c r="AW84" s="230">
        <f t="shared" si="123"/>
        <v>60</v>
      </c>
      <c r="AX84" s="230">
        <f t="shared" si="123"/>
        <v>120</v>
      </c>
      <c r="AY84" s="230">
        <f t="shared" si="123"/>
        <v>0</v>
      </c>
      <c r="AZ84" s="230">
        <f t="shared" si="123"/>
        <v>0</v>
      </c>
      <c r="BA84" s="230">
        <f t="shared" si="123"/>
        <v>0</v>
      </c>
      <c r="BB84" s="230">
        <f t="shared" si="123"/>
        <v>0</v>
      </c>
      <c r="BC84" s="230">
        <f t="shared" si="123"/>
        <v>0</v>
      </c>
      <c r="BD84" s="230">
        <f t="shared" si="123"/>
        <v>0</v>
      </c>
      <c r="BE84" s="231">
        <f t="shared" si="123"/>
        <v>144</v>
      </c>
      <c r="BF84" s="232">
        <f t="shared" si="123"/>
        <v>0</v>
      </c>
      <c r="BG84" s="229">
        <f t="shared" si="123"/>
        <v>11</v>
      </c>
      <c r="BH84" s="230">
        <f t="shared" si="123"/>
        <v>0</v>
      </c>
      <c r="BI84" s="230">
        <f t="shared" si="123"/>
        <v>71</v>
      </c>
      <c r="BJ84" s="230">
        <f t="shared" si="123"/>
        <v>15</v>
      </c>
      <c r="BK84" s="230">
        <f t="shared" si="123"/>
        <v>45</v>
      </c>
      <c r="BL84" s="230">
        <f t="shared" si="123"/>
        <v>0</v>
      </c>
      <c r="BM84" s="230">
        <f t="shared" si="123"/>
        <v>0</v>
      </c>
      <c r="BN84" s="230">
        <f t="shared" si="123"/>
        <v>0</v>
      </c>
      <c r="BO84" s="230">
        <f t="shared" si="123"/>
        <v>0</v>
      </c>
      <c r="BP84" s="230">
        <f t="shared" si="123"/>
        <v>0</v>
      </c>
      <c r="BQ84" s="230">
        <f t="shared" si="123"/>
        <v>0</v>
      </c>
      <c r="BR84" s="231">
        <f t="shared" si="123"/>
        <v>144</v>
      </c>
      <c r="BS84" s="232">
        <f t="shared" si="123"/>
        <v>0</v>
      </c>
      <c r="BT84" s="229">
        <f t="shared" si="123"/>
        <v>15</v>
      </c>
      <c r="BU84" s="230">
        <f t="shared" si="123"/>
        <v>0</v>
      </c>
      <c r="BV84" s="230">
        <f t="shared" si="123"/>
        <v>126</v>
      </c>
      <c r="BW84" s="230">
        <f t="shared" si="123"/>
        <v>30</v>
      </c>
      <c r="BX84" s="230">
        <f t="shared" si="123"/>
        <v>75</v>
      </c>
      <c r="BY84" s="230">
        <f t="shared" si="123"/>
        <v>0</v>
      </c>
      <c r="BZ84" s="230">
        <f t="shared" si="123"/>
        <v>0</v>
      </c>
      <c r="CA84" s="230">
        <f t="shared" si="123"/>
        <v>0</v>
      </c>
      <c r="CB84" s="230">
        <f t="shared" si="123"/>
        <v>0</v>
      </c>
      <c r="CC84" s="230">
        <f t="shared" si="123"/>
        <v>0</v>
      </c>
      <c r="CD84" s="230">
        <f t="shared" si="123"/>
        <v>0</v>
      </c>
      <c r="CE84" s="231">
        <f t="shared" si="123"/>
        <v>144</v>
      </c>
      <c r="CF84" s="232">
        <f t="shared" si="123"/>
        <v>0</v>
      </c>
      <c r="CG84" s="229">
        <f t="shared" si="123"/>
        <v>6</v>
      </c>
      <c r="CH84" s="230">
        <f t="shared" si="123"/>
        <v>0</v>
      </c>
      <c r="CI84" s="230">
        <f t="shared" si="123"/>
        <v>60</v>
      </c>
      <c r="CJ84" s="230">
        <f t="shared" si="123"/>
        <v>30</v>
      </c>
      <c r="CK84" s="230">
        <f t="shared" si="123"/>
        <v>60</v>
      </c>
      <c r="CL84" s="231">
        <f t="shared" si="123"/>
        <v>0</v>
      </c>
      <c r="CM84" s="234">
        <f t="shared" si="123"/>
        <v>0</v>
      </c>
      <c r="CN84" s="230">
        <f t="shared" si="123"/>
        <v>0</v>
      </c>
      <c r="CO84" s="230">
        <f t="shared" si="123"/>
        <v>0</v>
      </c>
      <c r="CP84" s="230">
        <f t="shared" si="123"/>
        <v>0</v>
      </c>
      <c r="CQ84" s="230">
        <f t="shared" si="123"/>
        <v>0</v>
      </c>
      <c r="CR84" s="231">
        <f t="shared" si="123"/>
        <v>0</v>
      </c>
      <c r="CS84" s="275"/>
      <c r="CT84" s="276"/>
      <c r="CU84" s="276"/>
      <c r="CV84" s="276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  <c r="DH84" s="276"/>
      <c r="DI84" s="276"/>
      <c r="DJ84" s="276"/>
      <c r="DK84" s="276"/>
      <c r="DL84" s="276"/>
      <c r="DM84" s="276"/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276"/>
      <c r="DY84" s="276"/>
      <c r="DZ84" s="276"/>
      <c r="EA84" s="276"/>
      <c r="EB84" s="276"/>
      <c r="EC84" s="276"/>
      <c r="ED84" s="276"/>
      <c r="EE84" s="276"/>
      <c r="EF84" s="276"/>
      <c r="EG84" s="276"/>
      <c r="EH84" s="276"/>
      <c r="EI84" s="276"/>
      <c r="EJ84" s="276"/>
      <c r="EK84" s="276"/>
      <c r="EL84" s="276"/>
      <c r="EM84" s="276"/>
      <c r="EN84" s="276"/>
      <c r="EO84" s="276"/>
      <c r="EP84" s="276"/>
      <c r="EQ84" s="276"/>
      <c r="ER84" s="276"/>
      <c r="ES84" s="277"/>
      <c r="ET84" s="508">
        <f>SUM(T85+AG85)</f>
        <v>56</v>
      </c>
      <c r="EU84" s="508">
        <f>SUM(AT85+BG85)</f>
        <v>69</v>
      </c>
      <c r="EV84" s="508">
        <f>SUM(BT85+CG85)</f>
        <v>58</v>
      </c>
    </row>
    <row r="85" spans="1:152" ht="12.75" customHeight="1" x14ac:dyDescent="0.35">
      <c r="A85" s="482"/>
      <c r="B85" s="482"/>
      <c r="C85" s="226" t="s">
        <v>164</v>
      </c>
      <c r="D85" s="206">
        <f t="shared" ref="D85:O85" si="124">SUM(D23+D43+D52+D84)</f>
        <v>2698</v>
      </c>
      <c r="E85" s="142">
        <f t="shared" si="124"/>
        <v>1748</v>
      </c>
      <c r="F85" s="142">
        <f t="shared" si="124"/>
        <v>385</v>
      </c>
      <c r="G85" s="142">
        <f t="shared" si="124"/>
        <v>1950</v>
      </c>
      <c r="H85" s="142">
        <f t="shared" si="124"/>
        <v>75</v>
      </c>
      <c r="I85" s="142">
        <f t="shared" si="124"/>
        <v>0</v>
      </c>
      <c r="J85" s="142">
        <f t="shared" si="124"/>
        <v>0</v>
      </c>
      <c r="K85" s="142">
        <f t="shared" si="124"/>
        <v>0</v>
      </c>
      <c r="L85" s="142">
        <f t="shared" si="124"/>
        <v>0</v>
      </c>
      <c r="M85" s="142">
        <f t="shared" si="124"/>
        <v>0</v>
      </c>
      <c r="N85" s="142">
        <f t="shared" si="124"/>
        <v>432</v>
      </c>
      <c r="O85" s="142">
        <f t="shared" si="124"/>
        <v>0</v>
      </c>
      <c r="P85" s="143">
        <f t="shared" si="68"/>
        <v>111.1</v>
      </c>
      <c r="Q85" s="143">
        <f t="shared" si="69"/>
        <v>71.900000000000006</v>
      </c>
      <c r="R85" s="144">
        <f t="shared" si="114"/>
        <v>183</v>
      </c>
      <c r="S85" s="278">
        <f t="shared" ref="S85:CR85" si="125">SUM(S23+S43+S52+S84)</f>
        <v>11</v>
      </c>
      <c r="T85" s="206">
        <f t="shared" si="125"/>
        <v>26</v>
      </c>
      <c r="U85" s="142">
        <f t="shared" si="125"/>
        <v>0</v>
      </c>
      <c r="V85" s="142">
        <f t="shared" si="125"/>
        <v>225</v>
      </c>
      <c r="W85" s="142">
        <f t="shared" si="125"/>
        <v>85</v>
      </c>
      <c r="X85" s="142">
        <f t="shared" si="125"/>
        <v>345</v>
      </c>
      <c r="Y85" s="142">
        <f t="shared" si="125"/>
        <v>0</v>
      </c>
      <c r="Z85" s="142">
        <f t="shared" si="125"/>
        <v>0</v>
      </c>
      <c r="AA85" s="142">
        <f t="shared" si="125"/>
        <v>0</v>
      </c>
      <c r="AB85" s="142">
        <f t="shared" si="125"/>
        <v>0</v>
      </c>
      <c r="AC85" s="142">
        <f t="shared" si="125"/>
        <v>0</v>
      </c>
      <c r="AD85" s="142">
        <f t="shared" si="125"/>
        <v>0</v>
      </c>
      <c r="AE85" s="144">
        <f t="shared" si="125"/>
        <v>0</v>
      </c>
      <c r="AF85" s="279">
        <f t="shared" si="125"/>
        <v>0</v>
      </c>
      <c r="AG85" s="206">
        <f t="shared" si="125"/>
        <v>30</v>
      </c>
      <c r="AH85" s="142">
        <f t="shared" si="125"/>
        <v>0</v>
      </c>
      <c r="AI85" s="142">
        <f t="shared" si="125"/>
        <v>285</v>
      </c>
      <c r="AJ85" s="142">
        <f t="shared" si="125"/>
        <v>90</v>
      </c>
      <c r="AK85" s="142">
        <f t="shared" si="125"/>
        <v>375</v>
      </c>
      <c r="AL85" s="142">
        <f t="shared" si="125"/>
        <v>0</v>
      </c>
      <c r="AM85" s="142">
        <f t="shared" si="125"/>
        <v>0</v>
      </c>
      <c r="AN85" s="142">
        <f t="shared" si="125"/>
        <v>0</v>
      </c>
      <c r="AO85" s="142">
        <f t="shared" si="125"/>
        <v>0</v>
      </c>
      <c r="AP85" s="142">
        <f t="shared" si="125"/>
        <v>0</v>
      </c>
      <c r="AQ85" s="142">
        <f t="shared" si="125"/>
        <v>0</v>
      </c>
      <c r="AR85" s="144">
        <f t="shared" si="125"/>
        <v>0</v>
      </c>
      <c r="AS85" s="279">
        <f t="shared" si="125"/>
        <v>0</v>
      </c>
      <c r="AT85" s="206">
        <f t="shared" si="125"/>
        <v>39</v>
      </c>
      <c r="AU85" s="142">
        <f t="shared" si="125"/>
        <v>0</v>
      </c>
      <c r="AV85" s="142">
        <f t="shared" si="125"/>
        <v>276</v>
      </c>
      <c r="AW85" s="142">
        <f t="shared" si="125"/>
        <v>120</v>
      </c>
      <c r="AX85" s="142">
        <f t="shared" si="125"/>
        <v>420</v>
      </c>
      <c r="AY85" s="142">
        <f t="shared" si="125"/>
        <v>45</v>
      </c>
      <c r="AZ85" s="142">
        <f t="shared" si="125"/>
        <v>0</v>
      </c>
      <c r="BA85" s="142">
        <f t="shared" si="125"/>
        <v>0</v>
      </c>
      <c r="BB85" s="142">
        <f t="shared" si="125"/>
        <v>0</v>
      </c>
      <c r="BC85" s="142">
        <f t="shared" si="125"/>
        <v>0</v>
      </c>
      <c r="BD85" s="142">
        <f t="shared" si="125"/>
        <v>0</v>
      </c>
      <c r="BE85" s="144">
        <f t="shared" si="125"/>
        <v>144</v>
      </c>
      <c r="BF85" s="279">
        <f t="shared" si="125"/>
        <v>0</v>
      </c>
      <c r="BG85" s="206">
        <f t="shared" si="125"/>
        <v>30</v>
      </c>
      <c r="BH85" s="142">
        <f t="shared" si="125"/>
        <v>0</v>
      </c>
      <c r="BI85" s="142">
        <f t="shared" si="125"/>
        <v>261</v>
      </c>
      <c r="BJ85" s="142">
        <f t="shared" si="125"/>
        <v>45</v>
      </c>
      <c r="BK85" s="142">
        <f t="shared" si="125"/>
        <v>330</v>
      </c>
      <c r="BL85" s="142">
        <f t="shared" si="125"/>
        <v>0</v>
      </c>
      <c r="BM85" s="142">
        <f t="shared" si="125"/>
        <v>0</v>
      </c>
      <c r="BN85" s="142">
        <f t="shared" si="125"/>
        <v>0</v>
      </c>
      <c r="BO85" s="142">
        <f t="shared" si="125"/>
        <v>0</v>
      </c>
      <c r="BP85" s="142">
        <f t="shared" si="125"/>
        <v>0</v>
      </c>
      <c r="BQ85" s="142">
        <f t="shared" si="125"/>
        <v>0</v>
      </c>
      <c r="BR85" s="144">
        <f t="shared" si="125"/>
        <v>144</v>
      </c>
      <c r="BS85" s="279">
        <f t="shared" si="125"/>
        <v>0</v>
      </c>
      <c r="BT85" s="206">
        <f t="shared" si="125"/>
        <v>30</v>
      </c>
      <c r="BU85" s="142">
        <f t="shared" si="125"/>
        <v>0</v>
      </c>
      <c r="BV85" s="142">
        <f t="shared" si="125"/>
        <v>291</v>
      </c>
      <c r="BW85" s="142">
        <f t="shared" si="125"/>
        <v>30</v>
      </c>
      <c r="BX85" s="142">
        <f t="shared" si="125"/>
        <v>285</v>
      </c>
      <c r="BY85" s="142">
        <f t="shared" si="125"/>
        <v>0</v>
      </c>
      <c r="BZ85" s="142">
        <f t="shared" si="125"/>
        <v>0</v>
      </c>
      <c r="CA85" s="142">
        <f t="shared" si="125"/>
        <v>0</v>
      </c>
      <c r="CB85" s="142">
        <f t="shared" si="125"/>
        <v>0</v>
      </c>
      <c r="CC85" s="142">
        <f t="shared" si="125"/>
        <v>0</v>
      </c>
      <c r="CD85" s="142">
        <f t="shared" si="125"/>
        <v>0</v>
      </c>
      <c r="CE85" s="144">
        <f t="shared" si="125"/>
        <v>144</v>
      </c>
      <c r="CF85" s="279">
        <f t="shared" si="125"/>
        <v>0</v>
      </c>
      <c r="CG85" s="206">
        <f t="shared" si="125"/>
        <v>28</v>
      </c>
      <c r="CH85" s="142">
        <f t="shared" si="125"/>
        <v>0</v>
      </c>
      <c r="CI85" s="142">
        <f t="shared" si="125"/>
        <v>415</v>
      </c>
      <c r="CJ85" s="142">
        <f t="shared" si="125"/>
        <v>30</v>
      </c>
      <c r="CK85" s="142">
        <f t="shared" si="125"/>
        <v>255</v>
      </c>
      <c r="CL85" s="144">
        <f t="shared" si="125"/>
        <v>0</v>
      </c>
      <c r="CM85" s="238">
        <f t="shared" si="125"/>
        <v>0</v>
      </c>
      <c r="CN85" s="142">
        <f t="shared" si="125"/>
        <v>0</v>
      </c>
      <c r="CO85" s="142">
        <f t="shared" si="125"/>
        <v>0</v>
      </c>
      <c r="CP85" s="142">
        <f t="shared" si="125"/>
        <v>0</v>
      </c>
      <c r="CQ85" s="142">
        <f t="shared" si="125"/>
        <v>0</v>
      </c>
      <c r="CR85" s="144">
        <f t="shared" si="125"/>
        <v>0</v>
      </c>
      <c r="CS85" s="280"/>
      <c r="CT85" s="280"/>
      <c r="CU85" s="280"/>
      <c r="CV85" s="280"/>
      <c r="CW85" s="280"/>
      <c r="CX85" s="280"/>
      <c r="CY85" s="280"/>
      <c r="CZ85" s="280"/>
      <c r="DA85" s="280"/>
      <c r="DB85" s="280"/>
      <c r="DC85" s="280"/>
      <c r="DD85" s="280"/>
      <c r="DE85" s="280"/>
      <c r="DF85" s="280"/>
      <c r="DG85" s="280"/>
      <c r="DH85" s="280"/>
      <c r="DI85" s="280"/>
      <c r="DJ85" s="280"/>
      <c r="DK85" s="280"/>
      <c r="DL85" s="280"/>
      <c r="DM85" s="280"/>
      <c r="DN85" s="280"/>
      <c r="DO85" s="280"/>
      <c r="DP85" s="280"/>
      <c r="DQ85" s="280"/>
      <c r="DR85" s="280"/>
      <c r="DS85" s="280"/>
      <c r="DT85" s="280"/>
      <c r="DU85" s="280"/>
      <c r="DV85" s="280"/>
      <c r="DW85" s="280"/>
      <c r="DX85" s="280"/>
      <c r="DY85" s="280"/>
      <c r="DZ85" s="280"/>
      <c r="EA85" s="280"/>
      <c r="EB85" s="280"/>
      <c r="EC85" s="280"/>
      <c r="ED85" s="280"/>
      <c r="EE85" s="280"/>
      <c r="EF85" s="280"/>
      <c r="EG85" s="280"/>
      <c r="EH85" s="280"/>
      <c r="EI85" s="280"/>
      <c r="EJ85" s="280"/>
      <c r="EK85" s="280"/>
      <c r="EL85" s="280"/>
      <c r="EM85" s="280"/>
      <c r="EN85" s="280"/>
      <c r="EO85" s="280"/>
      <c r="EP85" s="280"/>
      <c r="EQ85" s="280"/>
      <c r="ER85" s="280"/>
      <c r="ES85" s="280"/>
      <c r="ET85" s="497"/>
      <c r="EU85" s="497"/>
      <c r="EV85" s="497"/>
    </row>
    <row r="86" spans="1:152" ht="39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</row>
    <row r="87" spans="1:152" ht="12.75" customHeight="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</row>
    <row r="88" spans="1:152" ht="12.75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</row>
    <row r="89" spans="1:152" ht="12.75" customHeight="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</row>
    <row r="90" spans="1:152" ht="12.75" customHeight="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</row>
    <row r="91" spans="1:152" ht="12.75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</row>
    <row r="92" spans="1:152" ht="12.75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</row>
    <row r="93" spans="1:152" ht="12.75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</row>
    <row r="94" spans="1:152" ht="12.7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</row>
    <row r="95" spans="1:152" ht="12.75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</row>
    <row r="96" spans="1:152" ht="12.75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</row>
    <row r="97" spans="1:152" ht="12.75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</row>
    <row r="98" spans="1:152" ht="12.75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</row>
    <row r="99" spans="1:152" ht="12.75" customHeight="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</row>
    <row r="100" spans="1:152" ht="12.75" customHeight="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</row>
    <row r="101" spans="1:152" ht="12.75" customHeight="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</row>
    <row r="102" spans="1:152" ht="12.75" customHeight="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</row>
    <row r="103" spans="1:152" ht="12.7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</row>
    <row r="104" spans="1:152" ht="12.7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</row>
    <row r="105" spans="1:152" ht="12.7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152" ht="12.7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</row>
    <row r="107" spans="1:152" ht="12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</row>
    <row r="108" spans="1:152" ht="12.75" customHeight="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</row>
    <row r="109" spans="1:152" ht="12.75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6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</row>
    <row r="110" spans="1:152" ht="12.75" customHeight="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6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</row>
    <row r="111" spans="1:152" ht="12.75" customHeight="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6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</row>
    <row r="112" spans="1:152" ht="12.75" customHeight="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</row>
    <row r="113" spans="1:152" ht="12.75" customHeight="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6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</row>
    <row r="114" spans="1:152" ht="12.75" customHeight="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</row>
    <row r="115" spans="1:152" ht="12.75" customHeight="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6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</row>
    <row r="116" spans="1:152" ht="12.75" customHeight="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6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</row>
    <row r="117" spans="1:152" ht="12.75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6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</row>
    <row r="118" spans="1:152" ht="12.75" customHeight="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6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</row>
    <row r="119" spans="1:152" ht="12.75" customHeigh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6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</row>
    <row r="120" spans="1:152" ht="12.75" customHeight="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</row>
    <row r="121" spans="1:152" ht="12.75" customHeigh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6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</row>
    <row r="122" spans="1:152" ht="12.75" customHeight="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</row>
    <row r="123" spans="1:152" ht="12.75" customHeight="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6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</row>
    <row r="124" spans="1:152" ht="12.75" customHeight="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6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</row>
    <row r="125" spans="1:152" ht="12.75" customHeight="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</row>
    <row r="126" spans="1:152" ht="12.75" customHeight="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6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</row>
    <row r="127" spans="1:152" ht="12.75" customHeight="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6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</row>
    <row r="128" spans="1:152" ht="12.75" customHeight="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6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</row>
    <row r="129" spans="1:152" ht="12.75" customHeight="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6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</row>
    <row r="130" spans="1:152" ht="12.75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6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</row>
    <row r="131" spans="1:152" ht="12.75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6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</row>
    <row r="132" spans="1:152" ht="12.75" customHeight="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6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</row>
    <row r="133" spans="1:152" ht="12.75" customHeight="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6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</row>
    <row r="134" spans="1:152" ht="12.75" customHeight="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6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</row>
    <row r="135" spans="1:152" ht="12.75" customHeigh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6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</row>
    <row r="136" spans="1:152" ht="12.75" customHeight="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6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</row>
    <row r="137" spans="1:152" ht="12.75" customHeight="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</row>
    <row r="138" spans="1:152" ht="12.75" customHeight="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6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</row>
    <row r="139" spans="1:152" ht="12.75" customHeight="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6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</row>
    <row r="140" spans="1:152" ht="12.75" customHeight="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6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</row>
    <row r="141" spans="1:152" ht="12.75" customHeight="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6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</row>
    <row r="142" spans="1:152" ht="12.75" customHeigh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6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</row>
    <row r="143" spans="1:152" ht="12.75" customHeigh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6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</row>
    <row r="144" spans="1:152" ht="12.75" customHeigh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6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</row>
    <row r="145" spans="1:152" ht="12.75" customHeigh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6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</row>
    <row r="146" spans="1:152" ht="12.75" customHeigh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6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</row>
    <row r="147" spans="1:152" ht="12.75" customHeigh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6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</row>
    <row r="148" spans="1:152" ht="12.75" customHeigh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6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</row>
    <row r="149" spans="1:152" ht="12.75" customHeigh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6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</row>
    <row r="150" spans="1:152" ht="12.75" customHeigh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6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</row>
    <row r="151" spans="1:152" ht="12.75" customHeigh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6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</row>
    <row r="152" spans="1:152" ht="12.75" customHeigh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6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</row>
    <row r="153" spans="1:152" ht="12.75" customHeigh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6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</row>
    <row r="154" spans="1:152" ht="12.75" customHeigh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6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</row>
    <row r="155" spans="1:152" ht="12.75" customHeigh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</row>
    <row r="156" spans="1:152" ht="12.75" customHeigh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6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</row>
    <row r="157" spans="1:152" ht="12.75" customHeigh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6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</row>
    <row r="158" spans="1:152" ht="12.75" customHeigh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</row>
    <row r="159" spans="1:152" ht="12.75" customHeigh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6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</row>
    <row r="160" spans="1:152" ht="12.75" customHeigh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</row>
    <row r="161" spans="1:152" ht="12.75" customHeigh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6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</row>
    <row r="162" spans="1:152" ht="12.75" customHeigh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6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</row>
    <row r="163" spans="1:152" ht="12.75" customHeigh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6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</row>
    <row r="164" spans="1:152" ht="12.75" customHeigh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</row>
    <row r="165" spans="1:152" ht="12.75" customHeigh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</row>
    <row r="166" spans="1:152" ht="12.75" customHeigh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</row>
    <row r="167" spans="1:152" ht="12.75" customHeigh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</row>
    <row r="168" spans="1:152" ht="12.75" customHeigh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</row>
    <row r="169" spans="1:152" ht="12.75" customHeigh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</row>
    <row r="170" spans="1:152" ht="12.75" customHeigh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</row>
    <row r="171" spans="1:152" ht="12.75" customHeigh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</row>
    <row r="172" spans="1:152" ht="12.75" customHeigh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</row>
    <row r="173" spans="1:152" ht="12.75" customHeigh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</row>
    <row r="174" spans="1:152" ht="12.75" customHeigh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</row>
    <row r="175" spans="1:152" ht="12.75" customHeigh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</row>
    <row r="176" spans="1:152" ht="12.75" customHeigh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</row>
    <row r="177" spans="1:152" ht="12.75" customHeigh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</row>
    <row r="178" spans="1:152" ht="12.75" customHeigh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</row>
    <row r="179" spans="1:152" ht="12.75" customHeigh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</row>
    <row r="180" spans="1:152" ht="12.75" customHeigh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</row>
    <row r="181" spans="1:152" ht="12.75" customHeigh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</row>
    <row r="182" spans="1:152" ht="12.75" customHeigh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</row>
    <row r="183" spans="1:152" ht="12.75" customHeigh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</row>
    <row r="184" spans="1:152" ht="12.75" customHeigh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</row>
    <row r="185" spans="1:152" ht="12.75" customHeigh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</row>
    <row r="186" spans="1:152" ht="12.75" customHeigh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</row>
    <row r="187" spans="1:152" ht="12.75" customHeigh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</row>
    <row r="188" spans="1:152" ht="12.75" customHeigh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</row>
    <row r="189" spans="1:152" ht="12.75" customHeigh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</row>
    <row r="190" spans="1:152" ht="12.75" customHeigh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</row>
    <row r="191" spans="1:152" ht="12.75" customHeigh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</row>
    <row r="192" spans="1:152" ht="12.75" customHeigh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</row>
    <row r="193" spans="1:152" ht="12.75" customHeigh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</row>
    <row r="194" spans="1:152" ht="12.75" customHeigh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</row>
    <row r="195" spans="1:152" ht="12.75" customHeigh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</row>
    <row r="196" spans="1:152" ht="12.75" customHeigh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</row>
    <row r="197" spans="1:152" ht="12.75" customHeigh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</row>
    <row r="198" spans="1:152" ht="12.75" customHeigh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</row>
    <row r="199" spans="1:152" ht="12.7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</row>
    <row r="200" spans="1:152" ht="12.75" customHeigh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</row>
    <row r="201" spans="1:152" ht="12.75" customHeigh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</row>
    <row r="202" spans="1:152" ht="12.75" customHeigh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</row>
    <row r="203" spans="1:152" ht="12.75" customHeigh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</row>
    <row r="204" spans="1:152" ht="12.75" customHeigh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</row>
    <row r="205" spans="1:152" ht="12.75" customHeigh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</row>
    <row r="206" spans="1:152" ht="12.75" customHeigh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</row>
    <row r="207" spans="1:152" ht="12.75" customHeigh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</row>
    <row r="208" spans="1:152" ht="12.75" customHeigh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</row>
    <row r="209" spans="1:152" ht="12.75" customHeigh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</row>
    <row r="210" spans="1:152" ht="12.75" customHeigh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6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</row>
    <row r="211" spans="1:152" ht="12.75" customHeigh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6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</row>
    <row r="212" spans="1:152" ht="12.75" customHeigh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</row>
    <row r="213" spans="1:152" ht="12.75" customHeigh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6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</row>
    <row r="214" spans="1:152" ht="12.75" customHeigh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6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</row>
    <row r="215" spans="1:152" ht="12.75" customHeigh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6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</row>
    <row r="216" spans="1:152" ht="12.75" customHeigh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6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</row>
    <row r="217" spans="1:152" ht="12.75" customHeigh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6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</row>
    <row r="218" spans="1:152" ht="12.75" customHeigh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6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</row>
    <row r="219" spans="1:152" ht="12.75" customHeigh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6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</row>
    <row r="220" spans="1:152" ht="12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6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</row>
    <row r="221" spans="1:152" ht="12.75" customHeigh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6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</row>
    <row r="222" spans="1:152" ht="12.75" customHeigh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6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</row>
    <row r="223" spans="1:152" ht="12.75" customHeigh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6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</row>
    <row r="224" spans="1:152" ht="12.75" customHeigh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6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</row>
    <row r="225" spans="1:152" ht="12.75" customHeigh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6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</row>
    <row r="226" spans="1:152" ht="12.75" customHeigh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6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</row>
    <row r="227" spans="1:152" ht="12.75" customHeigh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6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</row>
    <row r="228" spans="1:152" ht="12.75" customHeigh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6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</row>
    <row r="229" spans="1:152" ht="12.75" customHeigh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6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</row>
    <row r="230" spans="1:152" ht="12.75" customHeigh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6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</row>
    <row r="231" spans="1:152" ht="12.75" customHeigh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6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</row>
    <row r="232" spans="1:152" ht="12.75" customHeigh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</row>
    <row r="233" spans="1:152" ht="12.75" customHeigh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6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</row>
    <row r="234" spans="1:152" ht="12.75" customHeigh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6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</row>
    <row r="235" spans="1:152" ht="12.75" customHeigh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</row>
    <row r="236" spans="1:152" ht="12.75" customHeigh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6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</row>
    <row r="237" spans="1:152" ht="12.75" customHeigh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6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</row>
    <row r="238" spans="1:152" ht="12.75" customHeigh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6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</row>
    <row r="239" spans="1:152" ht="12.75" customHeigh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6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</row>
    <row r="240" spans="1:152" ht="12.75" customHeigh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6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</row>
    <row r="241" spans="1:152" ht="12.75" customHeigh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6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</row>
    <row r="242" spans="1:152" ht="12.75" customHeigh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6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</row>
    <row r="243" spans="1:152" ht="12.75" customHeigh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6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</row>
    <row r="244" spans="1:152" ht="12.75" customHeigh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6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</row>
    <row r="245" spans="1:152" ht="12.75" customHeigh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6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</row>
    <row r="246" spans="1:152" ht="12.75" customHeigh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</row>
    <row r="247" spans="1:152" ht="12.75" customHeigh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6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</row>
    <row r="248" spans="1:152" ht="12.75" customHeigh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</row>
    <row r="249" spans="1:152" ht="12.75" customHeigh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</row>
    <row r="250" spans="1:152" ht="12.75" customHeigh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6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</row>
    <row r="251" spans="1:152" ht="12.75" customHeigh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6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</row>
    <row r="252" spans="1:152" ht="12.75" customHeigh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</row>
    <row r="253" spans="1:152" ht="12.75" customHeigh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6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</row>
    <row r="254" spans="1:152" ht="12.75" customHeigh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6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</row>
    <row r="255" spans="1:152" ht="12.75" customHeigh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6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</row>
    <row r="256" spans="1:152" ht="12.75" customHeigh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6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</row>
    <row r="257" spans="1:152" ht="12.75" customHeigh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6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</row>
    <row r="258" spans="1:152" ht="12.75" customHeigh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6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</row>
    <row r="259" spans="1:152" ht="12.75" customHeigh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6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</row>
    <row r="260" spans="1:152" ht="12.75" customHeigh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6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</row>
    <row r="261" spans="1:152" ht="12.75" customHeigh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6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</row>
    <row r="262" spans="1:152" ht="12.75" customHeigh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6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</row>
    <row r="263" spans="1:152" ht="12.75" customHeigh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6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</row>
    <row r="264" spans="1:152" ht="12.75" customHeigh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6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</row>
    <row r="265" spans="1:152" ht="12.75" customHeigh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6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</row>
    <row r="266" spans="1:152" ht="12.75" customHeigh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6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</row>
    <row r="267" spans="1:152" ht="12.75" customHeigh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6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</row>
    <row r="268" spans="1:152" ht="12.75" customHeigh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6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</row>
    <row r="269" spans="1:152" ht="12.75" customHeigh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6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</row>
    <row r="270" spans="1:152" ht="12.75" customHeigh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6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</row>
    <row r="271" spans="1:152" ht="12.75" customHeigh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6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</row>
    <row r="272" spans="1:152" ht="12.7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6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</row>
    <row r="273" spans="1:152" ht="12.7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6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</row>
    <row r="274" spans="1:152" ht="12.75" customHeigh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6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</row>
    <row r="275" spans="1:152" ht="12.75" customHeigh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6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</row>
    <row r="276" spans="1:152" ht="12.75" customHeigh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6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</row>
    <row r="277" spans="1:152" ht="12.75" customHeigh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6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</row>
    <row r="278" spans="1:152" ht="12.75" customHeigh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6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</row>
    <row r="279" spans="1:152" ht="12.75" customHeigh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6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</row>
    <row r="280" spans="1:152" ht="12.75" customHeigh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6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</row>
    <row r="281" spans="1:152" ht="12.75" customHeigh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6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</row>
    <row r="282" spans="1:152" ht="12.75" customHeigh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6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</row>
    <row r="283" spans="1:152" ht="12.75" customHeigh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6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</row>
    <row r="284" spans="1:152" ht="12.75" customHeigh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6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</row>
    <row r="285" spans="1:152" ht="12.75" customHeigh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6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</row>
    <row r="286" spans="1:152" ht="12.75" customHeigh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6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</row>
    <row r="287" spans="1:152" ht="12.75" customHeigh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6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</row>
    <row r="288" spans="1:152" ht="12.75" customHeigh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6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</row>
    <row r="289" spans="1:152" ht="12.75" customHeigh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6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</row>
    <row r="290" spans="1:152" ht="12.75" customHeigh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6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</row>
    <row r="291" spans="1:152" ht="12.75" customHeigh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6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</row>
    <row r="292" spans="1:152" ht="12.7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6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</row>
    <row r="293" spans="1:152" ht="12.7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6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</row>
    <row r="294" spans="1:152" ht="12.75" customHeigh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6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</row>
    <row r="295" spans="1:152" ht="12.75" customHeigh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6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</row>
    <row r="296" spans="1:152" ht="12.75" customHeigh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6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</row>
    <row r="297" spans="1:152" ht="12.75" customHeigh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6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</row>
    <row r="298" spans="1:152" ht="12.75" customHeigh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6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</row>
    <row r="299" spans="1:152" ht="12.75" customHeight="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6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</row>
    <row r="300" spans="1:152" ht="12.75" customHeight="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6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</row>
    <row r="301" spans="1:152" ht="12.75" customHeight="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6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</row>
    <row r="302" spans="1:152" ht="12.75" customHeight="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6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</row>
    <row r="303" spans="1:152" ht="12.75" customHeight="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6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</row>
    <row r="304" spans="1:152" ht="12.75" customHeight="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6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</row>
    <row r="305" spans="1:152" ht="12.75" customHeight="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6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</row>
    <row r="306" spans="1:152" ht="12.75" customHeight="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6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</row>
    <row r="307" spans="1:152" ht="12.75" customHeight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6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</row>
    <row r="308" spans="1:152" ht="12.75" customHeight="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6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</row>
    <row r="309" spans="1:152" ht="12.75" customHeight="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6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</row>
    <row r="310" spans="1:152" ht="12.75" customHeight="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6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</row>
    <row r="311" spans="1:152" ht="12.75" customHeight="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</row>
    <row r="312" spans="1:152" ht="12.75" customHeight="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6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</row>
    <row r="313" spans="1:152" ht="12.75" customHeight="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6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</row>
    <row r="314" spans="1:152" ht="12.75" customHeight="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</row>
    <row r="315" spans="1:152" ht="12.75" customHeight="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6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</row>
    <row r="316" spans="1:152" ht="12.75" customHeight="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6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</row>
    <row r="317" spans="1:152" ht="12.75" customHeight="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6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</row>
    <row r="318" spans="1:152" ht="12.75" customHeight="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6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</row>
    <row r="319" spans="1:152" ht="12.75" customHeight="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6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</row>
    <row r="320" spans="1:152" ht="12.75" customHeight="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6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</row>
    <row r="321" spans="1:152" ht="12.75" customHeight="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6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</row>
    <row r="322" spans="1:152" ht="12.75" customHeight="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6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</row>
    <row r="323" spans="1:152" ht="12.75" customHeight="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6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</row>
    <row r="324" spans="1:152" ht="12.75" customHeight="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6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</row>
    <row r="325" spans="1:152" ht="12.75" customHeight="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6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</row>
    <row r="326" spans="1:152" ht="12.75" customHeight="1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6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</row>
    <row r="327" spans="1:152" ht="12.75" customHeight="1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6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</row>
    <row r="328" spans="1:152" ht="12.75" customHeight="1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6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</row>
    <row r="329" spans="1:152" ht="12.75" customHeigh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6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</row>
    <row r="330" spans="1:152" ht="12.75" customHeight="1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6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</row>
    <row r="331" spans="1:152" ht="12.75" customHeight="1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6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</row>
    <row r="332" spans="1:152" ht="12.75" customHeight="1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6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</row>
    <row r="333" spans="1:152" ht="12.75" customHeight="1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6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</row>
    <row r="334" spans="1:152" ht="12.75" customHeight="1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6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</row>
    <row r="335" spans="1:152" ht="12.75" customHeight="1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6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</row>
    <row r="336" spans="1:152" ht="12.75" customHeight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6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</row>
    <row r="337" spans="1:152" ht="12.75" customHeight="1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6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</row>
    <row r="338" spans="1:152" ht="12.75" customHeight="1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6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</row>
    <row r="339" spans="1:152" ht="12.75" customHeight="1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6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</row>
    <row r="340" spans="1:152" ht="12.75" customHeight="1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6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</row>
    <row r="341" spans="1:152" ht="12.75" customHeight="1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6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</row>
    <row r="342" spans="1:152" ht="12.75" customHeight="1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6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</row>
    <row r="343" spans="1:152" ht="12.75" customHeight="1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6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</row>
    <row r="344" spans="1:152" ht="12.75" customHeight="1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6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</row>
    <row r="345" spans="1:152" ht="12.75" customHeight="1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6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</row>
    <row r="346" spans="1:152" ht="12.75" customHeight="1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6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</row>
    <row r="347" spans="1:152" ht="12.75" customHeight="1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6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</row>
    <row r="348" spans="1:152" ht="12.75" customHeight="1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6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</row>
    <row r="349" spans="1:152" ht="12.75" customHeight="1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6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</row>
    <row r="350" spans="1:152" ht="12.75" customHeight="1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6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</row>
    <row r="351" spans="1:152" ht="12.75" customHeight="1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6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</row>
    <row r="352" spans="1:152" ht="12.75" customHeight="1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6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</row>
    <row r="353" spans="1:152" ht="12.75" customHeight="1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6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</row>
    <row r="354" spans="1:152" ht="12.75" customHeight="1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6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</row>
    <row r="355" spans="1:152" ht="12.75" customHeight="1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6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</row>
    <row r="356" spans="1:152" ht="12.75" customHeight="1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6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</row>
    <row r="357" spans="1:152" ht="12.75" customHeight="1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6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</row>
    <row r="358" spans="1:152" ht="12.75" customHeight="1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6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</row>
    <row r="359" spans="1:152" ht="12.75" customHeight="1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6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</row>
    <row r="360" spans="1:152" ht="12.75" customHeight="1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6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</row>
    <row r="361" spans="1:152" ht="12.75" customHeight="1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6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</row>
    <row r="362" spans="1:152" ht="12.75" customHeight="1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6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</row>
    <row r="363" spans="1:152" ht="12.75" customHeight="1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6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</row>
    <row r="364" spans="1:152" ht="12.75" customHeight="1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6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</row>
    <row r="365" spans="1:152" ht="12.75" customHeight="1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6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</row>
    <row r="366" spans="1:152" ht="12.75" customHeight="1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6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</row>
    <row r="367" spans="1:152" ht="12.75" customHeight="1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6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</row>
    <row r="368" spans="1:152" ht="12.75" customHeight="1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6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</row>
    <row r="369" spans="1:152" ht="12.75" customHeight="1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6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</row>
    <row r="370" spans="1:152" ht="12.75" customHeight="1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</row>
    <row r="371" spans="1:152" ht="12.75" customHeight="1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6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</row>
    <row r="372" spans="1:152" ht="12.75" customHeight="1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6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</row>
    <row r="373" spans="1:152" ht="12.75" customHeight="1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6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</row>
    <row r="374" spans="1:152" ht="12.75" customHeight="1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6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</row>
    <row r="375" spans="1:152" ht="12.75" customHeight="1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</row>
    <row r="376" spans="1:152" ht="12.75" customHeight="1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6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</row>
    <row r="377" spans="1:152" ht="12.75" customHeight="1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6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</row>
    <row r="378" spans="1:152" ht="12.75" customHeight="1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6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</row>
    <row r="379" spans="1:152" ht="12.75" customHeight="1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6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</row>
    <row r="380" spans="1:152" ht="12.75" customHeight="1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6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</row>
    <row r="381" spans="1:152" ht="12.75" customHeigh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6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</row>
    <row r="382" spans="1:152" ht="12.75" customHeight="1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6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</row>
    <row r="383" spans="1:152" ht="12.75" customHeight="1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6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</row>
    <row r="384" spans="1:152" ht="12.75" customHeight="1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6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</row>
    <row r="385" spans="1:152" ht="12.75" customHeight="1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6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</row>
    <row r="386" spans="1:152" ht="12.75" customHeight="1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6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</row>
    <row r="387" spans="1:152" ht="12.7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6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</row>
    <row r="388" spans="1:152" ht="12.7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6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</row>
    <row r="389" spans="1:152" ht="12.75" customHeight="1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6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</row>
    <row r="390" spans="1:152" ht="12.75" customHeight="1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6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</row>
    <row r="391" spans="1:152" ht="12.75" customHeight="1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6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</row>
    <row r="392" spans="1:152" ht="12.75" customHeight="1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6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</row>
    <row r="393" spans="1:152" ht="12.75" customHeight="1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6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</row>
    <row r="394" spans="1:152" ht="12.75" customHeight="1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6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</row>
    <row r="395" spans="1:152" ht="12.75" customHeight="1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6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</row>
    <row r="396" spans="1:152" ht="12.75" customHeight="1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6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</row>
    <row r="397" spans="1:152" ht="12.75" customHeight="1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6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</row>
    <row r="398" spans="1:152" ht="12.75" customHeight="1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6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</row>
    <row r="399" spans="1:152" ht="12.75" customHeight="1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6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</row>
    <row r="400" spans="1:152" ht="12.75" customHeight="1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6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</row>
    <row r="401" spans="1:152" ht="12.75" customHeight="1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6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</row>
    <row r="402" spans="1:152" ht="12.75" customHeight="1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6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</row>
    <row r="403" spans="1:152" ht="12.75" customHeight="1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6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</row>
    <row r="404" spans="1:152" ht="12.75" customHeight="1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6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</row>
    <row r="405" spans="1:152" ht="12.75" customHeight="1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6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</row>
    <row r="406" spans="1:152" ht="12.75" customHeight="1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6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</row>
    <row r="407" spans="1:152" ht="12.75" customHeight="1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6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</row>
    <row r="408" spans="1:152" ht="12.75" customHeight="1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6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</row>
    <row r="409" spans="1:152" ht="12.75" customHeight="1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6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</row>
    <row r="410" spans="1:152" ht="12.75" customHeight="1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6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</row>
    <row r="411" spans="1:152" ht="12.75" customHeight="1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6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</row>
    <row r="412" spans="1:152" ht="12.75" customHeight="1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6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</row>
    <row r="413" spans="1:152" ht="12.75" customHeight="1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6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</row>
    <row r="414" spans="1:152" ht="12.75" customHeight="1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6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</row>
    <row r="415" spans="1:152" ht="12.75" customHeight="1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</row>
    <row r="416" spans="1:152" ht="12.75" customHeight="1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6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</row>
    <row r="417" spans="1:152" ht="12.75" customHeight="1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6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</row>
    <row r="418" spans="1:152" ht="12.75" customHeight="1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6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</row>
    <row r="419" spans="1:152" ht="12.75" customHeight="1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6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</row>
    <row r="420" spans="1:152" ht="12.75" customHeight="1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6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</row>
    <row r="421" spans="1:152" ht="12.75" customHeight="1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6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</row>
    <row r="422" spans="1:152" ht="12.75" customHeight="1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6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</row>
    <row r="423" spans="1:152" ht="12.75" customHeight="1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6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</row>
    <row r="424" spans="1:152" ht="12.75" customHeight="1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6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</row>
    <row r="425" spans="1:152" ht="12.75" customHeight="1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6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</row>
    <row r="426" spans="1:152" ht="12.75" customHeight="1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6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</row>
    <row r="427" spans="1:152" ht="12.75" customHeight="1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6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</row>
    <row r="428" spans="1:152" ht="12.75" customHeight="1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</row>
    <row r="429" spans="1:152" ht="12.75" customHeight="1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6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</row>
    <row r="430" spans="1:152" ht="12.75" customHeight="1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6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</row>
    <row r="431" spans="1:152" ht="12.75" customHeight="1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6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</row>
    <row r="432" spans="1:152" ht="12.75" customHeight="1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6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</row>
    <row r="433" spans="1:152" ht="12.75" customHeigh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6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</row>
    <row r="434" spans="1:152" ht="12.75" customHeight="1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6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</row>
    <row r="435" spans="1:152" ht="12.75" customHeight="1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6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</row>
    <row r="436" spans="1:152" ht="12.75" customHeight="1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6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</row>
    <row r="437" spans="1:152" ht="12.75" customHeight="1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6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</row>
    <row r="438" spans="1:152" ht="12.75" customHeight="1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6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</row>
    <row r="439" spans="1:152" ht="12.75" customHeight="1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6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</row>
    <row r="440" spans="1:152" ht="12.75" customHeight="1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6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</row>
    <row r="441" spans="1:152" ht="12.75" customHeight="1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6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</row>
    <row r="442" spans="1:152" ht="12.75" customHeight="1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6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</row>
    <row r="443" spans="1:152" ht="12.75" customHeight="1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6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</row>
    <row r="444" spans="1:152" ht="12.75" customHeight="1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6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</row>
    <row r="445" spans="1:152" ht="12.75" customHeight="1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6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</row>
    <row r="446" spans="1:152" ht="12.75" customHeight="1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6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</row>
    <row r="447" spans="1:152" ht="12.75" customHeight="1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6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</row>
    <row r="448" spans="1:152" ht="12.75" customHeight="1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6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</row>
    <row r="449" spans="1:152" ht="12.75" customHeight="1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6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</row>
    <row r="450" spans="1:152" ht="12.75" customHeight="1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6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</row>
    <row r="451" spans="1:152" ht="12.75" customHeight="1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6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</row>
    <row r="452" spans="1:152" ht="12.75" customHeight="1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6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</row>
    <row r="453" spans="1:152" ht="12.75" customHeight="1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6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</row>
    <row r="454" spans="1:152" ht="12.75" customHeight="1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6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</row>
    <row r="455" spans="1:152" ht="12.75" customHeight="1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6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</row>
    <row r="456" spans="1:152" ht="12.75" customHeight="1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6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</row>
    <row r="457" spans="1:152" ht="12.75" customHeight="1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</row>
    <row r="458" spans="1:152" ht="12.75" customHeight="1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6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</row>
    <row r="459" spans="1:152" ht="12.75" customHeight="1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6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</row>
    <row r="460" spans="1:152" ht="12.75" customHeight="1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6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</row>
    <row r="461" spans="1:152" ht="12.75" customHeight="1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6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</row>
    <row r="462" spans="1:152" ht="12.7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6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</row>
    <row r="463" spans="1:152" ht="12.7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6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</row>
    <row r="464" spans="1:152" ht="12.7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</row>
    <row r="465" spans="1:152" ht="12.7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6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</row>
    <row r="466" spans="1:152" ht="12.75" customHeight="1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6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</row>
    <row r="467" spans="1:152" ht="12.75" customHeight="1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6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</row>
    <row r="468" spans="1:152" ht="12.75" customHeight="1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6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</row>
    <row r="469" spans="1:152" ht="12.75" customHeight="1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6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</row>
    <row r="470" spans="1:152" ht="12.75" customHeight="1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6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</row>
    <row r="471" spans="1:152" ht="12.75" customHeight="1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6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</row>
    <row r="472" spans="1:152" ht="12.75" customHeight="1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6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</row>
    <row r="473" spans="1:152" ht="12.75" customHeight="1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6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</row>
    <row r="474" spans="1:152" ht="12.75" customHeight="1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6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</row>
    <row r="475" spans="1:152" ht="12.75" customHeight="1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6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</row>
    <row r="476" spans="1:152" ht="12.75" customHeight="1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6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</row>
    <row r="477" spans="1:152" ht="12.75" customHeight="1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6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</row>
    <row r="478" spans="1:152" ht="12.75" customHeight="1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6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</row>
    <row r="479" spans="1:152" ht="12.75" customHeight="1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6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</row>
    <row r="480" spans="1:152" ht="12.75" customHeight="1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6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</row>
    <row r="481" spans="1:152" ht="12.75" customHeight="1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6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</row>
    <row r="482" spans="1:152" ht="12.75" customHeight="1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6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</row>
    <row r="483" spans="1:152" ht="12.75" customHeight="1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6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</row>
    <row r="484" spans="1:152" ht="12.75" customHeight="1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6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</row>
    <row r="485" spans="1:152" ht="12.75" customHeigh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6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</row>
    <row r="486" spans="1:152" ht="12.75" customHeight="1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</row>
    <row r="487" spans="1:152" ht="12.75" customHeight="1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6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</row>
    <row r="488" spans="1:152" ht="12.75" customHeight="1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6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</row>
    <row r="489" spans="1:152" ht="12.75" customHeight="1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6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</row>
    <row r="490" spans="1:152" ht="12.75" customHeight="1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6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</row>
    <row r="491" spans="1:152" ht="12.75" customHeight="1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6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</row>
    <row r="492" spans="1:152" ht="12.75" customHeight="1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6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</row>
    <row r="493" spans="1:152" ht="12.75" customHeight="1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</row>
    <row r="494" spans="1:152" ht="12.75" customHeight="1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6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</row>
    <row r="495" spans="1:152" ht="12.75" customHeight="1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6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</row>
    <row r="496" spans="1:152" ht="12.75" customHeight="1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6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</row>
    <row r="497" spans="1:152" ht="12.75" customHeight="1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6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</row>
    <row r="498" spans="1:152" ht="12.75" customHeight="1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6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</row>
    <row r="499" spans="1:152" ht="12.75" customHeight="1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6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</row>
    <row r="500" spans="1:152" ht="12.75" customHeight="1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6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</row>
    <row r="501" spans="1:152" ht="12.75" customHeight="1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6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</row>
    <row r="502" spans="1:152" ht="12.75" customHeight="1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6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</row>
    <row r="503" spans="1:152" ht="12.75" customHeight="1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6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</row>
    <row r="504" spans="1:152" ht="12.75" customHeight="1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6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</row>
    <row r="505" spans="1:152" ht="12.75" customHeight="1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6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</row>
    <row r="506" spans="1:152" ht="12.75" customHeight="1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6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</row>
    <row r="507" spans="1:152" ht="12.75" customHeight="1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6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</row>
    <row r="508" spans="1:152" ht="12.75" customHeight="1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6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</row>
    <row r="509" spans="1:152" ht="12.75" customHeight="1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6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</row>
    <row r="510" spans="1:152" ht="12.75" customHeight="1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6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</row>
    <row r="511" spans="1:152" ht="12.75" customHeight="1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6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</row>
    <row r="512" spans="1:152" ht="12.75" customHeight="1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6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</row>
    <row r="513" spans="1:152" ht="12.75" customHeight="1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6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</row>
    <row r="514" spans="1:152" ht="12.75" customHeight="1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6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</row>
    <row r="515" spans="1:152" ht="12.75" customHeight="1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6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</row>
    <row r="516" spans="1:152" ht="12.75" customHeight="1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6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</row>
    <row r="517" spans="1:152" ht="12.75" customHeight="1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6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</row>
    <row r="518" spans="1:152" ht="12.75" customHeight="1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6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</row>
    <row r="519" spans="1:152" ht="12.75" customHeight="1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6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</row>
    <row r="520" spans="1:152" ht="12.75" customHeight="1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6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</row>
    <row r="521" spans="1:152" ht="12.75" customHeight="1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6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</row>
    <row r="522" spans="1:152" ht="12.75" customHeight="1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6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</row>
    <row r="523" spans="1:152" ht="12.75" customHeight="1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6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</row>
    <row r="524" spans="1:152" ht="12.75" customHeight="1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6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</row>
    <row r="525" spans="1:152" ht="12.75" customHeight="1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6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</row>
    <row r="526" spans="1:152" ht="12.75" customHeight="1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6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</row>
    <row r="527" spans="1:152" ht="12.75" customHeight="1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6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</row>
    <row r="528" spans="1:152" ht="12.75" customHeight="1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6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</row>
    <row r="529" spans="1:152" ht="12.75" customHeight="1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6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</row>
    <row r="530" spans="1:152" ht="12.75" customHeight="1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6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</row>
    <row r="531" spans="1:152" ht="12.75" customHeight="1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6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</row>
    <row r="532" spans="1:152" ht="12.75" customHeight="1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6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</row>
    <row r="533" spans="1:152" ht="12.75" customHeight="1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6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</row>
    <row r="534" spans="1:152" ht="12.75" customHeight="1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6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</row>
    <row r="535" spans="1:152" ht="12.75" customHeight="1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6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</row>
    <row r="536" spans="1:152" ht="12.75" customHeight="1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6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</row>
    <row r="537" spans="1:152" ht="12.75" customHeigh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6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</row>
    <row r="538" spans="1:152" ht="12.75" customHeight="1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6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</row>
    <row r="539" spans="1:152" ht="12.75" customHeight="1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6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</row>
    <row r="540" spans="1:152" ht="12.75" customHeight="1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6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</row>
    <row r="541" spans="1:152" ht="12.75" customHeight="1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6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</row>
    <row r="542" spans="1:152" ht="12.75" customHeight="1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6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</row>
    <row r="543" spans="1:152" ht="12.75" customHeight="1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6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</row>
    <row r="544" spans="1:152" ht="12.75" customHeight="1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6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</row>
    <row r="545" spans="1:152" ht="12.75" customHeight="1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6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</row>
    <row r="546" spans="1:152" ht="12.75" customHeight="1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6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</row>
    <row r="547" spans="1:152" ht="12.75" customHeight="1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6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</row>
    <row r="548" spans="1:152" ht="12.75" customHeight="1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6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</row>
    <row r="549" spans="1:152" ht="12.75" customHeight="1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6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</row>
    <row r="550" spans="1:152" ht="12.75" customHeight="1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6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</row>
    <row r="551" spans="1:152" ht="12.75" customHeight="1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6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</row>
    <row r="552" spans="1:152" ht="12.75" customHeight="1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6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</row>
    <row r="553" spans="1:152" ht="12.75" customHeight="1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6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</row>
    <row r="554" spans="1:152" ht="12.75" customHeight="1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6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</row>
    <row r="555" spans="1:152" ht="12.75" customHeight="1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6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</row>
    <row r="556" spans="1:152" ht="12.75" customHeight="1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6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</row>
    <row r="557" spans="1:152" ht="12.75" customHeight="1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6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</row>
    <row r="558" spans="1:152" ht="12.75" customHeight="1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6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</row>
    <row r="559" spans="1:152" ht="12.75" customHeight="1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6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</row>
    <row r="560" spans="1:152" ht="12.75" customHeight="1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6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</row>
    <row r="561" spans="1:152" ht="12.75" customHeight="1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6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</row>
    <row r="562" spans="1:152" ht="12.75" customHeight="1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6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</row>
    <row r="563" spans="1:152" ht="12.75" customHeight="1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6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</row>
    <row r="564" spans="1:152" ht="12.75" customHeight="1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6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</row>
    <row r="565" spans="1:152" ht="12.75" customHeight="1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6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</row>
    <row r="566" spans="1:152" ht="12.75" customHeight="1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6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</row>
    <row r="567" spans="1:152" ht="12.75" customHeight="1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6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</row>
    <row r="568" spans="1:152" ht="12.75" customHeight="1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6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</row>
    <row r="569" spans="1:152" ht="12.75" customHeight="1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6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</row>
    <row r="570" spans="1:152" ht="12.75" customHeight="1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6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</row>
    <row r="571" spans="1:152" ht="12.75" customHeight="1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6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</row>
    <row r="572" spans="1:152" ht="12.75" customHeight="1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6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</row>
    <row r="573" spans="1:152" ht="12.75" customHeight="1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6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</row>
    <row r="574" spans="1:152" ht="12.75" customHeight="1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6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</row>
    <row r="575" spans="1:152" ht="12.75" customHeight="1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6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</row>
    <row r="576" spans="1:152" ht="12.75" customHeight="1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6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</row>
    <row r="577" spans="1:152" ht="12.75" customHeight="1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6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</row>
    <row r="578" spans="1:152" ht="12.75" customHeight="1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6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</row>
    <row r="579" spans="1:152" ht="12.75" customHeight="1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6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</row>
    <row r="580" spans="1:152" ht="12.75" customHeight="1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6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</row>
    <row r="581" spans="1:152" ht="12.75" customHeight="1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6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</row>
    <row r="582" spans="1:152" ht="12.75" customHeight="1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6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</row>
    <row r="583" spans="1:152" ht="12.75" customHeight="1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6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</row>
    <row r="584" spans="1:152" ht="12.75" customHeight="1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6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</row>
    <row r="585" spans="1:152" ht="12.75" customHeight="1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6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</row>
    <row r="586" spans="1:152" ht="12.75" customHeight="1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6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</row>
    <row r="587" spans="1:152" ht="12.75" customHeight="1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6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</row>
    <row r="588" spans="1:152" ht="12.75" customHeight="1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6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</row>
    <row r="589" spans="1:152" ht="12.75" customHeigh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6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</row>
    <row r="590" spans="1:152" ht="12.75" customHeight="1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6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</row>
    <row r="591" spans="1:152" ht="12.75" customHeight="1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6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</row>
    <row r="592" spans="1:152" ht="12.75" customHeight="1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6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</row>
    <row r="593" spans="1:152" ht="12.75" customHeight="1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6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</row>
    <row r="594" spans="1:152" ht="12.75" customHeight="1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6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</row>
    <row r="595" spans="1:152" ht="12.75" customHeight="1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6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</row>
    <row r="596" spans="1:152" ht="12.75" customHeight="1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6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</row>
    <row r="597" spans="1:152" ht="12.75" customHeight="1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6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</row>
    <row r="598" spans="1:152" ht="12.75" customHeight="1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6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</row>
    <row r="599" spans="1:152" ht="12.75" customHeight="1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6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</row>
    <row r="600" spans="1:152" ht="12.75" customHeight="1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6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</row>
    <row r="601" spans="1:152" ht="12.75" customHeight="1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6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</row>
    <row r="602" spans="1:152" ht="12.75" customHeight="1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6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</row>
    <row r="603" spans="1:152" ht="12.75" customHeight="1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6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</row>
    <row r="604" spans="1:152" ht="12.75" customHeight="1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6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</row>
    <row r="605" spans="1:152" ht="12.75" customHeight="1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6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</row>
    <row r="606" spans="1:152" ht="12.75" customHeight="1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6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</row>
    <row r="607" spans="1:152" ht="12.75" customHeight="1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6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</row>
    <row r="608" spans="1:152" ht="12.75" customHeight="1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6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</row>
    <row r="609" spans="1:152" ht="12.75" customHeight="1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6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</row>
    <row r="610" spans="1:152" ht="12.75" customHeight="1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6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</row>
    <row r="611" spans="1:152" ht="12.75" customHeight="1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6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</row>
    <row r="612" spans="1:152" ht="12.75" customHeight="1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6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</row>
    <row r="613" spans="1:152" ht="12.75" customHeight="1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6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</row>
    <row r="614" spans="1:152" ht="12.75" customHeight="1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6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</row>
    <row r="615" spans="1:152" ht="12.75" customHeight="1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6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</row>
    <row r="616" spans="1:152" ht="12.75" customHeight="1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6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</row>
    <row r="617" spans="1:152" ht="12.75" customHeight="1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6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</row>
    <row r="618" spans="1:152" ht="12.75" customHeight="1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6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</row>
    <row r="619" spans="1:152" ht="12.75" customHeight="1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6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</row>
    <row r="620" spans="1:152" ht="12.75" customHeight="1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6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</row>
    <row r="621" spans="1:152" ht="12.75" customHeight="1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6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</row>
    <row r="622" spans="1:152" ht="12.75" customHeight="1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6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</row>
    <row r="623" spans="1:152" ht="12.75" customHeight="1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6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</row>
    <row r="624" spans="1:152" ht="12.75" customHeight="1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6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</row>
    <row r="625" spans="1:152" ht="12.75" customHeight="1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6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</row>
    <row r="626" spans="1:152" ht="12.75" customHeight="1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6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</row>
    <row r="627" spans="1:152" ht="12.75" customHeight="1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6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</row>
    <row r="628" spans="1:152" ht="12.75" customHeight="1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6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</row>
    <row r="629" spans="1:152" ht="12.75" customHeight="1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6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</row>
    <row r="630" spans="1:152" ht="12.75" customHeight="1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6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</row>
    <row r="631" spans="1:152" ht="12.75" customHeight="1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6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</row>
    <row r="632" spans="1:152" ht="12.75" customHeight="1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6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</row>
    <row r="633" spans="1:152" ht="12.75" customHeight="1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6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</row>
    <row r="634" spans="1:152" ht="12.75" customHeight="1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6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</row>
    <row r="635" spans="1:152" ht="12.75" customHeight="1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6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</row>
    <row r="636" spans="1:152" ht="12.75" customHeight="1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6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</row>
    <row r="637" spans="1:152" ht="12.75" customHeight="1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6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</row>
    <row r="638" spans="1:152" ht="12.75" customHeight="1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6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</row>
    <row r="639" spans="1:152" ht="12.75" customHeight="1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6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</row>
    <row r="640" spans="1:152" ht="12.75" customHeight="1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6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</row>
    <row r="641" spans="1:152" ht="12.75" customHeigh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6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</row>
    <row r="642" spans="1:152" ht="12.75" customHeight="1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6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</row>
    <row r="643" spans="1:152" ht="12.75" customHeight="1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6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</row>
    <row r="644" spans="1:152" ht="12.75" customHeight="1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6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</row>
    <row r="645" spans="1:152" ht="12.75" customHeight="1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6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</row>
    <row r="646" spans="1:152" ht="12.75" customHeight="1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6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</row>
    <row r="647" spans="1:152" ht="12.75" customHeight="1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6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</row>
    <row r="648" spans="1:152" ht="12.75" customHeight="1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6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</row>
    <row r="649" spans="1:152" ht="12.75" customHeight="1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6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</row>
    <row r="650" spans="1:152" ht="12.75" customHeight="1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6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</row>
    <row r="651" spans="1:152" ht="12.75" customHeight="1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6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</row>
    <row r="652" spans="1:152" ht="12.75" customHeight="1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6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</row>
    <row r="653" spans="1:152" ht="12.75" customHeight="1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6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</row>
    <row r="654" spans="1:152" ht="12.75" customHeight="1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6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</row>
    <row r="655" spans="1:152" ht="12.75" customHeight="1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6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</row>
    <row r="656" spans="1:152" ht="12.75" customHeight="1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6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</row>
    <row r="657" spans="1:152" ht="12.75" customHeight="1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6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</row>
    <row r="658" spans="1:152" ht="12.75" customHeight="1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6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</row>
    <row r="659" spans="1:152" ht="12.75" customHeight="1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6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</row>
    <row r="660" spans="1:152" ht="12.75" customHeight="1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6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</row>
    <row r="661" spans="1:152" ht="12.75" customHeight="1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6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</row>
    <row r="662" spans="1:152" ht="12.75" customHeight="1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6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</row>
    <row r="663" spans="1:152" ht="12.75" customHeight="1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6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</row>
    <row r="664" spans="1:152" ht="12.75" customHeight="1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6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</row>
    <row r="665" spans="1:152" ht="12.75" customHeight="1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6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</row>
    <row r="666" spans="1:152" ht="12.75" customHeight="1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6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</row>
    <row r="667" spans="1:152" ht="12.75" customHeight="1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6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</row>
    <row r="668" spans="1:152" ht="12.75" customHeight="1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6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</row>
    <row r="669" spans="1:152" ht="12.75" customHeight="1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6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</row>
    <row r="670" spans="1:152" ht="12.75" customHeight="1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6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</row>
    <row r="671" spans="1:152" ht="12.75" customHeight="1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6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</row>
    <row r="672" spans="1:152" ht="12.75" customHeight="1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6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</row>
    <row r="673" spans="1:152" ht="12.75" customHeight="1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6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</row>
    <row r="674" spans="1:152" ht="12.75" customHeight="1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6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</row>
    <row r="675" spans="1:152" ht="12.75" customHeight="1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6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</row>
    <row r="676" spans="1:152" ht="12.75" customHeight="1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6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</row>
    <row r="677" spans="1:152" ht="12.75" customHeight="1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6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</row>
    <row r="678" spans="1:152" ht="12.75" customHeight="1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6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</row>
    <row r="679" spans="1:152" ht="12.75" customHeight="1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6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</row>
    <row r="680" spans="1:152" ht="12.75" customHeight="1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6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</row>
    <row r="681" spans="1:152" ht="12.75" customHeight="1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6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</row>
    <row r="682" spans="1:152" ht="12.75" customHeight="1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6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</row>
    <row r="683" spans="1:152" ht="12.75" customHeight="1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6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</row>
    <row r="684" spans="1:152" ht="12.75" customHeight="1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6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</row>
    <row r="685" spans="1:152" ht="12.75" customHeight="1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6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</row>
    <row r="686" spans="1:152" ht="12.75" customHeight="1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6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</row>
    <row r="687" spans="1:152" ht="12.75" customHeight="1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6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</row>
    <row r="688" spans="1:152" ht="12.75" customHeight="1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6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</row>
    <row r="689" spans="1:152" ht="12.75" customHeight="1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6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</row>
    <row r="690" spans="1:152" ht="12.75" customHeight="1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6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</row>
    <row r="691" spans="1:152" ht="12.75" customHeight="1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6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</row>
    <row r="692" spans="1:152" ht="12.75" customHeight="1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6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</row>
    <row r="693" spans="1:152" ht="12.75" customHeigh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6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</row>
    <row r="694" spans="1:152" ht="12.75" customHeight="1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6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</row>
    <row r="695" spans="1:152" ht="12.75" customHeight="1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6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</row>
    <row r="696" spans="1:152" ht="12.75" customHeight="1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6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</row>
    <row r="697" spans="1:152" ht="12.75" customHeight="1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6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</row>
    <row r="698" spans="1:152" ht="12.75" customHeight="1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6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</row>
    <row r="699" spans="1:152" ht="12.75" customHeight="1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6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</row>
    <row r="700" spans="1:152" ht="12.75" customHeight="1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6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</row>
    <row r="701" spans="1:152" ht="12.75" customHeight="1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6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</row>
    <row r="702" spans="1:152" ht="12.75" customHeight="1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6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</row>
    <row r="703" spans="1:152" ht="12.75" customHeight="1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6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</row>
    <row r="704" spans="1:152" ht="12.75" customHeight="1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6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</row>
    <row r="705" spans="1:152" ht="12.75" customHeight="1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6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</row>
    <row r="706" spans="1:152" ht="12.75" customHeight="1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6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</row>
    <row r="707" spans="1:152" ht="12.75" customHeight="1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6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</row>
    <row r="708" spans="1:152" ht="12.75" customHeight="1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6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</row>
    <row r="709" spans="1:152" ht="12.75" customHeight="1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6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</row>
    <row r="710" spans="1:152" ht="12.75" customHeight="1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6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</row>
    <row r="711" spans="1:152" ht="12.75" customHeight="1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6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</row>
    <row r="712" spans="1:152" ht="12.75" customHeight="1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6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</row>
    <row r="713" spans="1:152" ht="12.75" customHeight="1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6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</row>
    <row r="714" spans="1:152" ht="12.75" customHeight="1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6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</row>
    <row r="715" spans="1:152" ht="12.75" customHeight="1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6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</row>
    <row r="716" spans="1:152" ht="12.75" customHeight="1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6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</row>
    <row r="717" spans="1:152" ht="12.75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6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</row>
    <row r="718" spans="1:152" ht="12.75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6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</row>
    <row r="719" spans="1:152" ht="12.75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6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</row>
    <row r="720" spans="1:152" ht="12.75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6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</row>
    <row r="721" spans="1:152" ht="12.75" customHeight="1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6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</row>
    <row r="722" spans="1:152" ht="12.75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6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</row>
    <row r="723" spans="1:152" ht="12.75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6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</row>
    <row r="724" spans="1:152" ht="12.75" customHeight="1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6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</row>
    <row r="725" spans="1:152" ht="12.75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6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</row>
    <row r="726" spans="1:152" ht="12.75" customHeight="1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6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</row>
    <row r="727" spans="1:152" ht="12.75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6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</row>
    <row r="728" spans="1:152" ht="12.75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6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</row>
    <row r="729" spans="1:152" ht="12.75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6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</row>
    <row r="730" spans="1:152" ht="12.75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6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</row>
    <row r="731" spans="1:152" ht="12.75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6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</row>
    <row r="732" spans="1:152" ht="12.75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6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</row>
    <row r="733" spans="1:152" ht="12.75" customHeight="1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6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</row>
    <row r="734" spans="1:152" ht="12.75" customHeight="1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6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</row>
    <row r="735" spans="1:152" ht="12.75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6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</row>
    <row r="736" spans="1:152" ht="12.75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6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</row>
    <row r="737" spans="1:152" ht="12.75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6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</row>
    <row r="738" spans="1:152" ht="12.75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6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</row>
    <row r="739" spans="1:152" ht="12.75" customHeight="1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6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</row>
    <row r="740" spans="1:152" ht="12.75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6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</row>
    <row r="741" spans="1:152" ht="12.75" customHeight="1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6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</row>
    <row r="742" spans="1:152" ht="12.75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6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</row>
    <row r="743" spans="1:152" ht="12.75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6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</row>
    <row r="744" spans="1:152" ht="12.75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6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</row>
    <row r="745" spans="1:152" ht="12.75" customHeigh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6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</row>
    <row r="746" spans="1:152" ht="12.75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6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</row>
    <row r="747" spans="1:152" ht="12.75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6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</row>
    <row r="748" spans="1:152" ht="12.75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6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</row>
    <row r="749" spans="1:152" ht="12.75" customHeight="1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6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</row>
    <row r="750" spans="1:152" ht="12.75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6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</row>
    <row r="751" spans="1:152" ht="12.75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6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</row>
    <row r="752" spans="1:152" ht="12.75" customHeight="1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6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</row>
    <row r="753" spans="1:152" ht="12.75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6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</row>
    <row r="754" spans="1:152" ht="12.75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6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</row>
    <row r="755" spans="1:152" ht="12.75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6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</row>
    <row r="756" spans="1:152" ht="12.75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6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</row>
    <row r="757" spans="1:152" ht="12.75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6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</row>
    <row r="758" spans="1:152" ht="12.75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6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</row>
    <row r="759" spans="1:152" ht="12.75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6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</row>
    <row r="760" spans="1:152" ht="12.75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6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</row>
    <row r="761" spans="1:152" ht="12.75" customHeight="1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6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</row>
    <row r="762" spans="1:152" ht="12.75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6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</row>
    <row r="763" spans="1:152" ht="12.75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6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</row>
    <row r="764" spans="1:152" ht="12.75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6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</row>
    <row r="765" spans="1:152" ht="12.75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6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</row>
    <row r="766" spans="1:152" ht="12.75" customHeight="1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6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</row>
    <row r="767" spans="1:152" ht="12.75" customHeight="1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6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</row>
    <row r="768" spans="1:152" ht="12.75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6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</row>
    <row r="769" spans="1:152" ht="12.75" customHeight="1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6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</row>
    <row r="770" spans="1:152" ht="12.75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6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</row>
    <row r="771" spans="1:152" ht="12.75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6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</row>
    <row r="772" spans="1:152" ht="12.75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6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</row>
    <row r="773" spans="1:152" ht="12.75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6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</row>
    <row r="774" spans="1:152" ht="12.75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6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</row>
    <row r="775" spans="1:152" ht="12.75" customHeight="1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6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</row>
    <row r="776" spans="1:152" ht="12.75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6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</row>
    <row r="777" spans="1:152" ht="12.75" customHeight="1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6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</row>
    <row r="778" spans="1:152" ht="12.75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6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</row>
    <row r="779" spans="1:152" ht="12.75" customHeight="1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6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</row>
    <row r="780" spans="1:152" ht="12.75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6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</row>
    <row r="781" spans="1:152" ht="12.75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6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</row>
    <row r="782" spans="1:152" ht="12.75" customHeight="1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6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</row>
    <row r="783" spans="1:152" ht="12.75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6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</row>
    <row r="784" spans="1:152" ht="12.75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6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</row>
    <row r="785" spans="1:152" ht="12.75" customHeight="1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6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</row>
    <row r="786" spans="1:152" ht="12.75" customHeight="1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6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</row>
    <row r="787" spans="1:152" ht="12.75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6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</row>
    <row r="788" spans="1:152" ht="12.75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6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</row>
    <row r="789" spans="1:152" ht="12.75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6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</row>
    <row r="790" spans="1:152" ht="12.75" customHeight="1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6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</row>
    <row r="791" spans="1:152" ht="12.75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6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</row>
    <row r="792" spans="1:152" ht="12.75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6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</row>
    <row r="793" spans="1:152" ht="12.75" customHeight="1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6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</row>
    <row r="794" spans="1:152" ht="12.75" customHeight="1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6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</row>
    <row r="795" spans="1:152" ht="12.75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6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</row>
    <row r="796" spans="1:152" ht="12.75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6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</row>
    <row r="797" spans="1:152" ht="12.75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6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</row>
    <row r="798" spans="1:152" ht="12.75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6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</row>
    <row r="799" spans="1:152" ht="12.75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6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</row>
    <row r="800" spans="1:152" ht="12.75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6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</row>
    <row r="801" spans="1:152" ht="12.75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6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</row>
    <row r="802" spans="1:152" ht="12.75" customHeight="1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6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</row>
    <row r="803" spans="1:152" ht="12.75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6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</row>
    <row r="804" spans="1:152" ht="12.75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6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</row>
    <row r="805" spans="1:152" ht="12.75" customHeight="1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6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</row>
    <row r="806" spans="1:152" ht="12.75" customHeight="1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6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</row>
    <row r="807" spans="1:152" ht="12.75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6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</row>
    <row r="808" spans="1:152" ht="12.75" customHeight="1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6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</row>
    <row r="809" spans="1:152" ht="12.75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6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</row>
    <row r="810" spans="1:152" ht="12.75" customHeight="1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6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</row>
    <row r="811" spans="1:152" ht="12.75" customHeight="1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6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</row>
    <row r="812" spans="1:152" ht="12.75" customHeight="1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6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</row>
    <row r="813" spans="1:152" ht="12.75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6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</row>
    <row r="814" spans="1:152" ht="12.75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6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</row>
    <row r="815" spans="1:152" ht="12.75" customHeight="1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6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</row>
    <row r="816" spans="1:152" ht="12.75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6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</row>
    <row r="817" spans="1:152" ht="12.75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6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</row>
    <row r="818" spans="1:152" ht="12.75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6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</row>
    <row r="819" spans="1:152" ht="12.75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6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</row>
    <row r="820" spans="1:152" ht="12.75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6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</row>
    <row r="821" spans="1:152" ht="12.75" customHeight="1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6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</row>
    <row r="822" spans="1:152" ht="12.75" customHeight="1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6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</row>
    <row r="823" spans="1:152" ht="12.75" customHeight="1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6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</row>
    <row r="824" spans="1:152" ht="12.75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6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</row>
    <row r="825" spans="1:152" ht="12.75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6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</row>
    <row r="826" spans="1:152" ht="12.75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6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</row>
    <row r="827" spans="1:152" ht="12.75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6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</row>
    <row r="828" spans="1:152" ht="12.75" customHeight="1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6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</row>
    <row r="829" spans="1:152" ht="12.75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6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</row>
    <row r="830" spans="1:152" ht="12.75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6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</row>
    <row r="831" spans="1:152" ht="12.75" customHeight="1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6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</row>
    <row r="832" spans="1:152" ht="12.75" customHeight="1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6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</row>
    <row r="833" spans="1:152" ht="12.75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6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</row>
    <row r="834" spans="1:152" ht="12.75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6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</row>
    <row r="835" spans="1:152" ht="12.75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6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</row>
    <row r="836" spans="1:152" ht="12.75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6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</row>
    <row r="837" spans="1:152" ht="12.75" customHeight="1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6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</row>
    <row r="838" spans="1:152" ht="12.75" customHeight="1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6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</row>
    <row r="839" spans="1:152" ht="12.75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6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</row>
    <row r="840" spans="1:152" ht="12.75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6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</row>
    <row r="841" spans="1:152" ht="12.75" customHeight="1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6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</row>
    <row r="842" spans="1:152" ht="12.75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6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</row>
    <row r="843" spans="1:152" ht="12.75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6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</row>
    <row r="844" spans="1:152" ht="12.75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6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</row>
    <row r="845" spans="1:152" ht="12.75" customHeight="1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6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</row>
    <row r="846" spans="1:152" ht="12.75" customHeight="1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6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</row>
    <row r="847" spans="1:152" ht="12.75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6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</row>
    <row r="848" spans="1:152" ht="12.75" customHeight="1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6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</row>
    <row r="849" spans="1:152" ht="12.75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6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</row>
    <row r="850" spans="1:152" ht="12.75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6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</row>
    <row r="851" spans="1:152" ht="12.75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6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</row>
    <row r="852" spans="1:152" ht="12.75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6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</row>
    <row r="853" spans="1:152" ht="12.75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6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</row>
    <row r="854" spans="1:152" ht="12.75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6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</row>
    <row r="855" spans="1:152" ht="12.75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6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</row>
    <row r="856" spans="1:152" ht="12.75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6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</row>
    <row r="857" spans="1:152" ht="12.75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6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</row>
    <row r="858" spans="1:152" ht="12.75" customHeight="1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6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</row>
    <row r="859" spans="1:152" ht="12.75" customHeight="1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6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</row>
    <row r="860" spans="1:152" ht="12.75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6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</row>
    <row r="861" spans="1:152" ht="12.75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6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</row>
    <row r="862" spans="1:152" ht="12.75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6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</row>
    <row r="863" spans="1:152" ht="12.75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6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</row>
    <row r="864" spans="1:152" ht="12.75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6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</row>
    <row r="865" spans="1:152" ht="12.75" customHeight="1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6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</row>
    <row r="866" spans="1:152" ht="12.75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6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</row>
    <row r="867" spans="1:152" ht="12.75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6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</row>
    <row r="868" spans="1:152" ht="12.75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6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</row>
    <row r="869" spans="1:152" ht="12.75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6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</row>
    <row r="870" spans="1:152" ht="12.75" customHeight="1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6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</row>
    <row r="871" spans="1:152" ht="12.75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6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</row>
    <row r="872" spans="1:152" ht="12.75" customHeight="1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6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</row>
    <row r="873" spans="1:152" ht="12.75" customHeight="1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6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</row>
    <row r="874" spans="1:152" ht="12.75" customHeight="1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6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</row>
    <row r="875" spans="1:152" ht="12.75" customHeight="1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6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</row>
    <row r="876" spans="1:152" ht="12.75" customHeight="1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6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</row>
    <row r="877" spans="1:152" ht="12.75" customHeight="1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6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</row>
    <row r="878" spans="1:152" ht="12.75" customHeight="1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6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</row>
    <row r="879" spans="1:152" ht="12.75" customHeight="1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6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</row>
    <row r="880" spans="1:152" ht="12.75" customHeight="1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6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</row>
    <row r="881" spans="1:152" ht="12.75" customHeight="1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6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</row>
    <row r="882" spans="1:152" ht="12.75" customHeight="1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6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</row>
    <row r="883" spans="1:152" ht="12.75" customHeight="1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6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</row>
    <row r="884" spans="1:152" ht="12.75" customHeight="1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6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</row>
    <row r="885" spans="1:152" ht="12.75" customHeight="1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6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</row>
    <row r="886" spans="1:152" ht="12.75" customHeight="1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6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</row>
    <row r="887" spans="1:152" ht="12.75" customHeight="1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6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</row>
    <row r="888" spans="1:152" ht="12.75" customHeight="1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6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</row>
    <row r="889" spans="1:152" ht="12.75" customHeight="1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6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</row>
    <row r="890" spans="1:152" ht="12.75" customHeight="1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6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</row>
    <row r="891" spans="1:152" ht="12.75" customHeight="1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6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</row>
    <row r="892" spans="1:152" ht="12.75" customHeight="1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6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</row>
    <row r="893" spans="1:152" ht="12.75" customHeight="1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6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</row>
    <row r="894" spans="1:152" ht="12.75" customHeight="1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6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</row>
    <row r="895" spans="1:152" ht="12.75" customHeight="1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6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</row>
    <row r="896" spans="1:152" ht="12.75" customHeight="1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6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</row>
    <row r="897" spans="1:152" ht="12.75" customHeight="1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6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</row>
    <row r="898" spans="1:152" ht="12.75" customHeight="1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6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</row>
    <row r="899" spans="1:152" ht="12.75" customHeight="1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6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</row>
    <row r="900" spans="1:152" ht="12.75" customHeight="1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6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</row>
    <row r="901" spans="1:152" ht="12.75" customHeigh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6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</row>
    <row r="902" spans="1:152" ht="12.75" customHeight="1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6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</row>
    <row r="903" spans="1:152" ht="12.75" customHeight="1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6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</row>
    <row r="904" spans="1:152" ht="12.75" customHeight="1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6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</row>
    <row r="905" spans="1:152" ht="12.75" customHeight="1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6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</row>
    <row r="906" spans="1:152" ht="12.75" customHeight="1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6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</row>
    <row r="907" spans="1:152" ht="12.75" customHeight="1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6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</row>
    <row r="908" spans="1:152" ht="12.75" customHeight="1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6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</row>
    <row r="909" spans="1:152" ht="12.75" customHeight="1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6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</row>
    <row r="910" spans="1:152" ht="12.75" customHeight="1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6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</row>
    <row r="911" spans="1:152" ht="12.75" customHeight="1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6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</row>
    <row r="912" spans="1:152" ht="12.75" customHeight="1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6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</row>
    <row r="913" spans="1:152" ht="12.75" customHeight="1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6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</row>
    <row r="914" spans="1:152" ht="12.75" customHeight="1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6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</row>
    <row r="915" spans="1:152" ht="12.75" customHeight="1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6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</row>
    <row r="916" spans="1:152" ht="12.75" customHeight="1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6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</row>
    <row r="917" spans="1:152" ht="12.75" customHeight="1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6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</row>
    <row r="918" spans="1:152" ht="12.75" customHeight="1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6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</row>
    <row r="919" spans="1:152" ht="12.75" customHeight="1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</row>
    <row r="920" spans="1:152" ht="12.75" customHeight="1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</row>
    <row r="921" spans="1:152" ht="12.75" customHeight="1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</row>
    <row r="922" spans="1:152" ht="12.75" customHeight="1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</row>
    <row r="923" spans="1:152" ht="12.75" customHeight="1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</row>
    <row r="924" spans="1:152" ht="12.75" customHeight="1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</row>
    <row r="925" spans="1:152" ht="12.75" customHeight="1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</row>
    <row r="926" spans="1:152" ht="12.75" customHeight="1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</row>
    <row r="927" spans="1:152" ht="12.75" customHeight="1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6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</row>
    <row r="928" spans="1:152" ht="12.75" customHeight="1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6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</row>
    <row r="929" spans="1:152" ht="12.75" customHeight="1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6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</row>
    <row r="930" spans="1:152" ht="12.75" customHeight="1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6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</row>
    <row r="931" spans="1:152" ht="12.75" customHeight="1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6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</row>
    <row r="932" spans="1:152" ht="12.75" customHeight="1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6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</row>
    <row r="933" spans="1:152" ht="12.75" customHeight="1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6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</row>
    <row r="934" spans="1:152" ht="12.75" customHeight="1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6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</row>
    <row r="935" spans="1:152" ht="12.75" customHeight="1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6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</row>
    <row r="936" spans="1:152" ht="12.75" customHeight="1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6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</row>
    <row r="937" spans="1:152" ht="12.75" customHeight="1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6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</row>
    <row r="938" spans="1:152" ht="12.75" customHeight="1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6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</row>
    <row r="939" spans="1:152" ht="12.75" customHeight="1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6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</row>
    <row r="940" spans="1:152" ht="12.75" customHeight="1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6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</row>
    <row r="941" spans="1:152" ht="12.75" customHeight="1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6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</row>
    <row r="942" spans="1:152" ht="12.75" customHeight="1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6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</row>
    <row r="943" spans="1:152" ht="12.75" customHeight="1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6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</row>
    <row r="944" spans="1:152" ht="12.75" customHeight="1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6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</row>
    <row r="945" spans="1:152" ht="12.75" customHeight="1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6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</row>
    <row r="946" spans="1:152" ht="12.75" customHeight="1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6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</row>
    <row r="947" spans="1:152" ht="12.75" customHeight="1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6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</row>
    <row r="948" spans="1:152" ht="12.75" customHeight="1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6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</row>
    <row r="949" spans="1:152" ht="12.75" customHeight="1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6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</row>
    <row r="950" spans="1:152" ht="12.75" customHeight="1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6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</row>
    <row r="951" spans="1:152" ht="12.75" customHeight="1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6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</row>
    <row r="952" spans="1:152" ht="12.75" customHeight="1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6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</row>
    <row r="953" spans="1:152" ht="12.75" customHeigh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6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</row>
    <row r="954" spans="1:152" ht="12.75" customHeight="1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6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</row>
    <row r="955" spans="1:152" ht="12.75" customHeight="1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6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</row>
    <row r="956" spans="1:152" ht="12.75" customHeight="1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6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</row>
    <row r="957" spans="1:152" ht="12.75" customHeight="1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6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</row>
    <row r="958" spans="1:152" ht="12.75" customHeight="1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6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</row>
    <row r="959" spans="1:152" ht="12.75" customHeight="1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6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</row>
    <row r="960" spans="1:152" ht="12.75" customHeight="1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6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</row>
    <row r="961" spans="1:152" ht="12.75" customHeight="1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6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</row>
    <row r="962" spans="1:152" ht="12.75" customHeight="1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6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</row>
    <row r="963" spans="1:152" ht="12.75" customHeight="1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6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</row>
    <row r="964" spans="1:152" ht="12.75" customHeight="1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6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</row>
    <row r="965" spans="1:152" ht="12.75" customHeigh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6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</row>
    <row r="966" spans="1:152" ht="12.75" customHeigh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6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</row>
    <row r="967" spans="1:152" ht="12.75" customHeigh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6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</row>
    <row r="968" spans="1:152" ht="12.75" customHeight="1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6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</row>
    <row r="969" spans="1:152" ht="12.75" customHeight="1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6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</row>
    <row r="970" spans="1:152" ht="12.75" customHeight="1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6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</row>
    <row r="971" spans="1:152" ht="12.75" customHeight="1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6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</row>
    <row r="972" spans="1:152" ht="12.75" customHeight="1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6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</row>
    <row r="973" spans="1:152" ht="12.75" customHeight="1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6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</row>
    <row r="974" spans="1:152" ht="12.75" customHeight="1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6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</row>
    <row r="975" spans="1:152" ht="12.75" customHeight="1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6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</row>
    <row r="976" spans="1:152" ht="12.75" customHeight="1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6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</row>
    <row r="977" spans="1:152" ht="12.75" customHeight="1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6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</row>
    <row r="978" spans="1:152" ht="12.75" customHeight="1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6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</row>
    <row r="979" spans="1:152" ht="12.75" customHeight="1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6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</row>
    <row r="980" spans="1:152" ht="12.75" customHeight="1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6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</row>
    <row r="981" spans="1:152" ht="12.75" customHeight="1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6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</row>
    <row r="982" spans="1:152" ht="12.75" customHeight="1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6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</row>
    <row r="983" spans="1:152" ht="12.75" customHeight="1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6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</row>
    <row r="984" spans="1:152" ht="12.75" customHeight="1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6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</row>
    <row r="985" spans="1:152" ht="12.75" customHeight="1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6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</row>
    <row r="986" spans="1:152" ht="12.75" customHeight="1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6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</row>
    <row r="987" spans="1:152" ht="12.75" customHeight="1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6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</row>
    <row r="988" spans="1:152" ht="12.75" customHeight="1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6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</row>
    <row r="989" spans="1:152" ht="12.75" customHeight="1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6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</row>
    <row r="990" spans="1:152" ht="12.75" customHeight="1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6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</row>
    <row r="991" spans="1:152" ht="12.75" customHeight="1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6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</row>
    <row r="992" spans="1:152" ht="12.75" customHeight="1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6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</row>
    <row r="993" spans="1:152" ht="12.75" customHeight="1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6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</row>
    <row r="994" spans="1:152" ht="12.75" customHeight="1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6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</row>
    <row r="995" spans="1:152" ht="12.75" customHeight="1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6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</row>
    <row r="996" spans="1:152" ht="12.75" customHeight="1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6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</row>
    <row r="997" spans="1:152" ht="12.75" customHeight="1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6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</row>
    <row r="998" spans="1:152" ht="12.75" customHeight="1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6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</row>
    <row r="999" spans="1:152" ht="12.75" customHeight="1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6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</row>
    <row r="1000" spans="1:152" ht="12.75" customHeight="1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6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</row>
  </sheetData>
  <mergeCells count="103">
    <mergeCell ref="A65:A75"/>
    <mergeCell ref="B74:B75"/>
    <mergeCell ref="A76:A85"/>
    <mergeCell ref="B84:B85"/>
    <mergeCell ref="B18:B22"/>
    <mergeCell ref="C18:C22"/>
    <mergeCell ref="A24:A43"/>
    <mergeCell ref="A44:A53"/>
    <mergeCell ref="B52:B53"/>
    <mergeCell ref="A54:A64"/>
    <mergeCell ref="B63:B64"/>
    <mergeCell ref="E10:E11"/>
    <mergeCell ref="F10:F11"/>
    <mergeCell ref="G10:G11"/>
    <mergeCell ref="H10:H11"/>
    <mergeCell ref="N10:N11"/>
    <mergeCell ref="P10:P11"/>
    <mergeCell ref="L7:L8"/>
    <mergeCell ref="M7:M8"/>
    <mergeCell ref="A9:A23"/>
    <mergeCell ref="B9:B16"/>
    <mergeCell ref="C10:C11"/>
    <mergeCell ref="D10:D11"/>
    <mergeCell ref="A6:A8"/>
    <mergeCell ref="B6:B8"/>
    <mergeCell ref="C6:C8"/>
    <mergeCell ref="P6:P8"/>
    <mergeCell ref="BY10:BY11"/>
    <mergeCell ref="CE10:CE11"/>
    <mergeCell ref="CG10:CG11"/>
    <mergeCell ref="CI10:CI11"/>
    <mergeCell ref="CJ10:CJ11"/>
    <mergeCell ref="CK10:CK11"/>
    <mergeCell ref="CL10:CL11"/>
    <mergeCell ref="BK10:BK11"/>
    <mergeCell ref="BL10:BL11"/>
    <mergeCell ref="BR10:BR11"/>
    <mergeCell ref="EU84:EU85"/>
    <mergeCell ref="EV84:EV85"/>
    <mergeCell ref="ET63:ET64"/>
    <mergeCell ref="EU63:EU64"/>
    <mergeCell ref="EV63:EV64"/>
    <mergeCell ref="ET74:ET75"/>
    <mergeCell ref="EU74:EU75"/>
    <mergeCell ref="EV74:EV75"/>
    <mergeCell ref="ET84:ET85"/>
    <mergeCell ref="Y10:Y11"/>
    <mergeCell ref="AE10:AE11"/>
    <mergeCell ref="AG10:AG11"/>
    <mergeCell ref="S9:S16"/>
    <mergeCell ref="AI10:AI11"/>
    <mergeCell ref="AJ10:AJ11"/>
    <mergeCell ref="AK10:AK11"/>
    <mergeCell ref="AL10:AL11"/>
    <mergeCell ref="AR10:AR11"/>
    <mergeCell ref="D6:O6"/>
    <mergeCell ref="T6:AS6"/>
    <mergeCell ref="AT6:BS6"/>
    <mergeCell ref="BT6:CS6"/>
    <mergeCell ref="CT6:DS6"/>
    <mergeCell ref="BT10:BT11"/>
    <mergeCell ref="BV10:BV11"/>
    <mergeCell ref="BW10:BW11"/>
    <mergeCell ref="BX10:BX11"/>
    <mergeCell ref="BI10:BI11"/>
    <mergeCell ref="BJ10:BJ11"/>
    <mergeCell ref="AT10:AT11"/>
    <mergeCell ref="AV10:AV11"/>
    <mergeCell ref="AW10:AW11"/>
    <mergeCell ref="AX10:AX11"/>
    <mergeCell ref="AY10:AY11"/>
    <mergeCell ref="BE10:BE11"/>
    <mergeCell ref="BG10:BG11"/>
    <mergeCell ref="Q10:Q11"/>
    <mergeCell ref="R10:R11"/>
    <mergeCell ref="T10:T11"/>
    <mergeCell ref="V10:V11"/>
    <mergeCell ref="W10:W11"/>
    <mergeCell ref="X10:X11"/>
    <mergeCell ref="DT6:ES6"/>
    <mergeCell ref="D7:D8"/>
    <mergeCell ref="E7:E8"/>
    <mergeCell ref="F7:F8"/>
    <mergeCell ref="G7:G8"/>
    <mergeCell ref="H7:H8"/>
    <mergeCell ref="I7:I8"/>
    <mergeCell ref="J7:J8"/>
    <mergeCell ref="K7:K8"/>
    <mergeCell ref="DG7:DS7"/>
    <mergeCell ref="DT7:EF7"/>
    <mergeCell ref="EG7:ES7"/>
    <mergeCell ref="Q6:Q8"/>
    <mergeCell ref="R6:R8"/>
    <mergeCell ref="S6:S8"/>
    <mergeCell ref="CG7:CS7"/>
    <mergeCell ref="CT7:DF7"/>
    <mergeCell ref="N7:N8"/>
    <mergeCell ref="O7:O8"/>
    <mergeCell ref="T7:AF7"/>
    <mergeCell ref="AG7:AS7"/>
    <mergeCell ref="AT7:BF7"/>
    <mergeCell ref="BG7:BS7"/>
    <mergeCell ref="BT7:CF7"/>
  </mergeCells>
  <pageMargins left="0.70866141732283472" right="0.70866141732283472" top="0.74803149606299213" bottom="0.74803149606299213" header="0" footer="0"/>
  <pageSetup paperSize="8" orientation="landscape"/>
  <headerFooter>
    <oddHeader>&amp;RZałącznik nr 2a do Uchwały nr 53/2022 z dnia 29.09.2022 r. Nabór 2022-2025</oddHeader>
    <oddFooter>&amp;R&amp;P/</oddFooter>
  </headerFooter>
  <rowBreaks count="1" manualBreakCount="1">
    <brk id="8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V1000"/>
  <sheetViews>
    <sheetView workbookViewId="0"/>
  </sheetViews>
  <sheetFormatPr defaultColWidth="14.3984375" defaultRowHeight="15" customHeight="1" x14ac:dyDescent="0.3"/>
  <cols>
    <col min="1" max="1" width="18.296875" customWidth="1"/>
    <col min="2" max="2" width="3" customWidth="1"/>
    <col min="3" max="3" width="51.296875" customWidth="1"/>
    <col min="4" max="4" width="8.69921875" customWidth="1"/>
    <col min="5" max="5" width="8" customWidth="1"/>
    <col min="6" max="6" width="4.59765625" customWidth="1"/>
    <col min="7" max="7" width="6" customWidth="1"/>
    <col min="8" max="8" width="4.8984375" customWidth="1"/>
    <col min="9" max="9" width="4.09765625" hidden="1" customWidth="1"/>
    <col min="10" max="10" width="4.8984375" hidden="1" customWidth="1"/>
    <col min="11" max="11" width="4.59765625" hidden="1" customWidth="1"/>
    <col min="12" max="12" width="5" hidden="1" customWidth="1"/>
    <col min="13" max="13" width="5.3984375" hidden="1" customWidth="1"/>
    <col min="14" max="14" width="4.8984375" customWidth="1"/>
    <col min="15" max="15" width="4.09765625" hidden="1" customWidth="1"/>
    <col min="16" max="16" width="7.69921875" customWidth="1"/>
    <col min="17" max="18" width="6.69921875" customWidth="1"/>
    <col min="19" max="19" width="11" customWidth="1"/>
    <col min="20" max="20" width="6" customWidth="1"/>
    <col min="21" max="21" width="4.69921875" hidden="1" customWidth="1"/>
    <col min="22" max="22" width="6.09765625" customWidth="1"/>
    <col min="23" max="25" width="4.69921875" customWidth="1"/>
    <col min="26" max="30" width="4.69921875" hidden="1" customWidth="1"/>
    <col min="31" max="31" width="4.69921875" customWidth="1"/>
    <col min="32" max="32" width="4.69921875" hidden="1" customWidth="1"/>
    <col min="33" max="33" width="4.8984375" customWidth="1"/>
    <col min="34" max="34" width="4.8984375" hidden="1" customWidth="1"/>
    <col min="35" max="35" width="4.69921875" customWidth="1"/>
    <col min="36" max="37" width="4.8984375" customWidth="1"/>
    <col min="38" max="38" width="4.69921875" customWidth="1"/>
    <col min="39" max="43" width="4.69921875" hidden="1" customWidth="1"/>
    <col min="44" max="44" width="4.69921875" customWidth="1"/>
    <col min="45" max="45" width="4.69921875" hidden="1" customWidth="1"/>
    <col min="46" max="46" width="4.69921875" customWidth="1"/>
    <col min="47" max="47" width="4.69921875" hidden="1" customWidth="1"/>
    <col min="48" max="51" width="4.69921875" customWidth="1"/>
    <col min="52" max="56" width="4.69921875" hidden="1" customWidth="1"/>
    <col min="57" max="57" width="4.69921875" customWidth="1"/>
    <col min="58" max="58" width="4.69921875" hidden="1" customWidth="1"/>
    <col min="59" max="59" width="4.69921875" customWidth="1"/>
    <col min="60" max="60" width="4.69921875" hidden="1" customWidth="1"/>
    <col min="61" max="64" width="4.69921875" customWidth="1"/>
    <col min="65" max="69" width="4.69921875" hidden="1" customWidth="1"/>
    <col min="70" max="70" width="4.69921875" customWidth="1"/>
    <col min="71" max="71" width="4.69921875" hidden="1" customWidth="1"/>
    <col min="72" max="72" width="4.69921875" customWidth="1"/>
    <col min="73" max="73" width="4.69921875" hidden="1" customWidth="1"/>
    <col min="74" max="77" width="4.69921875" customWidth="1"/>
    <col min="78" max="82" width="4.69921875" hidden="1" customWidth="1"/>
    <col min="83" max="83" width="4.69921875" customWidth="1"/>
    <col min="84" max="84" width="4.69921875" hidden="1" customWidth="1"/>
    <col min="85" max="85" width="4.69921875" customWidth="1"/>
    <col min="86" max="86" width="4.69921875" hidden="1" customWidth="1"/>
    <col min="87" max="88" width="4.69921875" customWidth="1"/>
    <col min="89" max="89" width="4.3984375" customWidth="1"/>
    <col min="90" max="90" width="4.69921875" customWidth="1"/>
    <col min="91" max="149" width="4.69921875" hidden="1" customWidth="1"/>
    <col min="150" max="152" width="8.69921875" customWidth="1"/>
  </cols>
  <sheetData>
    <row r="1" spans="1:152" ht="12.75" customHeight="1" x14ac:dyDescent="0.3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pans="1:152" ht="12.75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</row>
    <row r="3" spans="1:152" ht="12.75" customHeight="1" x14ac:dyDescent="0.3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</row>
    <row r="4" spans="1:152" ht="12.75" customHeight="1" x14ac:dyDescent="0.3">
      <c r="A4" s="4" t="s">
        <v>165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</row>
    <row r="5" spans="1:152" ht="12.75" customHeight="1" x14ac:dyDescent="0.3">
      <c r="A5" s="4" t="s">
        <v>7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52" ht="12.75" customHeight="1" x14ac:dyDescent="0.3">
      <c r="A6" s="517" t="s">
        <v>8</v>
      </c>
      <c r="B6" s="518" t="s">
        <v>9</v>
      </c>
      <c r="C6" s="519" t="s">
        <v>10</v>
      </c>
      <c r="D6" s="492" t="s">
        <v>11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93"/>
      <c r="P6" s="476" t="s">
        <v>12</v>
      </c>
      <c r="Q6" s="476" t="s">
        <v>13</v>
      </c>
      <c r="R6" s="535" t="s">
        <v>14</v>
      </c>
      <c r="S6" s="537" t="s">
        <v>15</v>
      </c>
      <c r="T6" s="531" t="s">
        <v>16</v>
      </c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3"/>
      <c r="AT6" s="486" t="s">
        <v>17</v>
      </c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8"/>
      <c r="BT6" s="486" t="s">
        <v>18</v>
      </c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8"/>
      <c r="CT6" s="489" t="s">
        <v>19</v>
      </c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2"/>
      <c r="DT6" s="470" t="s">
        <v>20</v>
      </c>
      <c r="DU6" s="471"/>
      <c r="DV6" s="471"/>
      <c r="DW6" s="471"/>
      <c r="DX6" s="471"/>
      <c r="DY6" s="471"/>
      <c r="DZ6" s="471"/>
      <c r="EA6" s="471"/>
      <c r="EB6" s="471"/>
      <c r="EC6" s="471"/>
      <c r="ED6" s="471"/>
      <c r="EE6" s="471"/>
      <c r="EF6" s="471"/>
      <c r="EG6" s="471"/>
      <c r="EH6" s="471"/>
      <c r="EI6" s="471"/>
      <c r="EJ6" s="471"/>
      <c r="EK6" s="471"/>
      <c r="EL6" s="471"/>
      <c r="EM6" s="471"/>
      <c r="EN6" s="471"/>
      <c r="EO6" s="471"/>
      <c r="EP6" s="471"/>
      <c r="EQ6" s="471"/>
      <c r="ER6" s="471"/>
      <c r="ES6" s="472"/>
    </row>
    <row r="7" spans="1:152" ht="12.75" customHeight="1" x14ac:dyDescent="0.3">
      <c r="A7" s="481"/>
      <c r="B7" s="481"/>
      <c r="C7" s="481"/>
      <c r="D7" s="473" t="s">
        <v>21</v>
      </c>
      <c r="E7" s="473" t="s">
        <v>22</v>
      </c>
      <c r="F7" s="475" t="s">
        <v>23</v>
      </c>
      <c r="G7" s="476" t="s">
        <v>24</v>
      </c>
      <c r="H7" s="475" t="s">
        <v>25</v>
      </c>
      <c r="I7" s="475" t="s">
        <v>26</v>
      </c>
      <c r="J7" s="475" t="s">
        <v>27</v>
      </c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81"/>
      <c r="Q7" s="481"/>
      <c r="R7" s="484"/>
      <c r="S7" s="481"/>
      <c r="T7" s="531" t="s">
        <v>33</v>
      </c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4"/>
      <c r="AG7" s="486" t="s">
        <v>34</v>
      </c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8"/>
      <c r="AT7" s="486" t="s">
        <v>35</v>
      </c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8"/>
      <c r="BG7" s="486" t="s">
        <v>36</v>
      </c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8"/>
      <c r="BT7" s="486" t="s">
        <v>37</v>
      </c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8"/>
      <c r="CG7" s="486" t="s">
        <v>38</v>
      </c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8"/>
      <c r="CT7" s="489" t="s">
        <v>39</v>
      </c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2"/>
      <c r="DG7" s="470" t="s">
        <v>40</v>
      </c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2"/>
      <c r="DT7" s="470" t="s">
        <v>41</v>
      </c>
      <c r="DU7" s="471"/>
      <c r="DV7" s="471"/>
      <c r="DW7" s="471"/>
      <c r="DX7" s="471"/>
      <c r="DY7" s="471"/>
      <c r="DZ7" s="471"/>
      <c r="EA7" s="471"/>
      <c r="EB7" s="471"/>
      <c r="EC7" s="471"/>
      <c r="ED7" s="471"/>
      <c r="EE7" s="471"/>
      <c r="EF7" s="472"/>
      <c r="EG7" s="470" t="s">
        <v>42</v>
      </c>
      <c r="EH7" s="471"/>
      <c r="EI7" s="471"/>
      <c r="EJ7" s="471"/>
      <c r="EK7" s="471"/>
      <c r="EL7" s="471"/>
      <c r="EM7" s="471"/>
      <c r="EN7" s="471"/>
      <c r="EO7" s="471"/>
      <c r="EP7" s="471"/>
      <c r="EQ7" s="471"/>
      <c r="ER7" s="471"/>
      <c r="ES7" s="472"/>
    </row>
    <row r="8" spans="1:152" ht="78.75" customHeight="1" x14ac:dyDescent="0.3">
      <c r="A8" s="482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536"/>
      <c r="S8" s="482"/>
      <c r="T8" s="8" t="s">
        <v>43</v>
      </c>
      <c r="U8" s="9" t="s">
        <v>44</v>
      </c>
      <c r="V8" s="9" t="s">
        <v>45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46</v>
      </c>
      <c r="AC8" s="10" t="s">
        <v>47</v>
      </c>
      <c r="AD8" s="10" t="s">
        <v>30</v>
      </c>
      <c r="AE8" s="11" t="s">
        <v>31</v>
      </c>
      <c r="AF8" s="12" t="s">
        <v>32</v>
      </c>
      <c r="AG8" s="8" t="s">
        <v>43</v>
      </c>
      <c r="AH8" s="9" t="s">
        <v>44</v>
      </c>
      <c r="AI8" s="9" t="s">
        <v>45</v>
      </c>
      <c r="AJ8" s="10" t="s">
        <v>23</v>
      </c>
      <c r="AK8" s="10" t="s">
        <v>24</v>
      </c>
      <c r="AL8" s="10" t="s">
        <v>25</v>
      </c>
      <c r="AM8" s="10" t="s">
        <v>26</v>
      </c>
      <c r="AN8" s="10" t="s">
        <v>27</v>
      </c>
      <c r="AO8" s="10" t="s">
        <v>46</v>
      </c>
      <c r="AP8" s="10" t="s">
        <v>47</v>
      </c>
      <c r="AQ8" s="10" t="s">
        <v>30</v>
      </c>
      <c r="AR8" s="11" t="s">
        <v>31</v>
      </c>
      <c r="AS8" s="12" t="s">
        <v>32</v>
      </c>
      <c r="AT8" s="8" t="s">
        <v>43</v>
      </c>
      <c r="AU8" s="9" t="s">
        <v>44</v>
      </c>
      <c r="AV8" s="9" t="s">
        <v>45</v>
      </c>
      <c r="AW8" s="10" t="s">
        <v>23</v>
      </c>
      <c r="AX8" s="10" t="s">
        <v>24</v>
      </c>
      <c r="AY8" s="10" t="s">
        <v>25</v>
      </c>
      <c r="AZ8" s="10" t="s">
        <v>26</v>
      </c>
      <c r="BA8" s="10" t="s">
        <v>27</v>
      </c>
      <c r="BB8" s="10" t="s">
        <v>46</v>
      </c>
      <c r="BC8" s="10" t="s">
        <v>47</v>
      </c>
      <c r="BD8" s="10" t="s">
        <v>30</v>
      </c>
      <c r="BE8" s="11" t="s">
        <v>31</v>
      </c>
      <c r="BF8" s="12" t="s">
        <v>32</v>
      </c>
      <c r="BG8" s="8" t="s">
        <v>43</v>
      </c>
      <c r="BH8" s="9" t="s">
        <v>44</v>
      </c>
      <c r="BI8" s="9" t="s">
        <v>45</v>
      </c>
      <c r="BJ8" s="10" t="s">
        <v>23</v>
      </c>
      <c r="BK8" s="10" t="s">
        <v>24</v>
      </c>
      <c r="BL8" s="10" t="s">
        <v>25</v>
      </c>
      <c r="BM8" s="10" t="s">
        <v>26</v>
      </c>
      <c r="BN8" s="10" t="s">
        <v>27</v>
      </c>
      <c r="BO8" s="10" t="s">
        <v>46</v>
      </c>
      <c r="BP8" s="10" t="s">
        <v>47</v>
      </c>
      <c r="BQ8" s="10" t="s">
        <v>30</v>
      </c>
      <c r="BR8" s="11" t="s">
        <v>31</v>
      </c>
      <c r="BS8" s="12" t="s">
        <v>32</v>
      </c>
      <c r="BT8" s="8" t="s">
        <v>43</v>
      </c>
      <c r="BU8" s="9" t="s">
        <v>44</v>
      </c>
      <c r="BV8" s="9" t="s">
        <v>45</v>
      </c>
      <c r="BW8" s="10" t="s">
        <v>23</v>
      </c>
      <c r="BX8" s="10" t="s">
        <v>24</v>
      </c>
      <c r="BY8" s="10" t="s">
        <v>25</v>
      </c>
      <c r="BZ8" s="10" t="s">
        <v>26</v>
      </c>
      <c r="CA8" s="10" t="s">
        <v>27</v>
      </c>
      <c r="CB8" s="10" t="s">
        <v>46</v>
      </c>
      <c r="CC8" s="10" t="s">
        <v>47</v>
      </c>
      <c r="CD8" s="10" t="s">
        <v>30</v>
      </c>
      <c r="CE8" s="11" t="s">
        <v>31</v>
      </c>
      <c r="CF8" s="12" t="s">
        <v>32</v>
      </c>
      <c r="CG8" s="8" t="s">
        <v>43</v>
      </c>
      <c r="CH8" s="9" t="s">
        <v>44</v>
      </c>
      <c r="CI8" s="9" t="s">
        <v>45</v>
      </c>
      <c r="CJ8" s="10" t="s">
        <v>23</v>
      </c>
      <c r="CK8" s="10" t="s">
        <v>24</v>
      </c>
      <c r="CL8" s="11" t="s">
        <v>25</v>
      </c>
      <c r="CM8" s="281" t="s">
        <v>26</v>
      </c>
      <c r="CN8" s="282" t="s">
        <v>27</v>
      </c>
      <c r="CO8" s="282" t="s">
        <v>46</v>
      </c>
      <c r="CP8" s="282" t="s">
        <v>47</v>
      </c>
      <c r="CQ8" s="282" t="s">
        <v>30</v>
      </c>
      <c r="CR8" s="282" t="s">
        <v>31</v>
      </c>
      <c r="CS8" s="282" t="s">
        <v>32</v>
      </c>
      <c r="CT8" s="18" t="s">
        <v>43</v>
      </c>
      <c r="CU8" s="19" t="s">
        <v>44</v>
      </c>
      <c r="CV8" s="19" t="s">
        <v>45</v>
      </c>
      <c r="CW8" s="20" t="s">
        <v>23</v>
      </c>
      <c r="CX8" s="20" t="s">
        <v>24</v>
      </c>
      <c r="CY8" s="20" t="s">
        <v>25</v>
      </c>
      <c r="CZ8" s="20" t="s">
        <v>26</v>
      </c>
      <c r="DA8" s="20" t="s">
        <v>27</v>
      </c>
      <c r="DB8" s="20" t="s">
        <v>46</v>
      </c>
      <c r="DC8" s="20" t="s">
        <v>47</v>
      </c>
      <c r="DD8" s="20" t="s">
        <v>30</v>
      </c>
      <c r="DE8" s="20" t="s">
        <v>31</v>
      </c>
      <c r="DF8" s="20" t="s">
        <v>32</v>
      </c>
      <c r="DG8" s="18" t="s">
        <v>43</v>
      </c>
      <c r="DH8" s="19" t="s">
        <v>44</v>
      </c>
      <c r="DI8" s="19" t="s">
        <v>45</v>
      </c>
      <c r="DJ8" s="20" t="s">
        <v>23</v>
      </c>
      <c r="DK8" s="20" t="s">
        <v>24</v>
      </c>
      <c r="DL8" s="20" t="s">
        <v>25</v>
      </c>
      <c r="DM8" s="20" t="s">
        <v>26</v>
      </c>
      <c r="DN8" s="20" t="s">
        <v>27</v>
      </c>
      <c r="DO8" s="20" t="s">
        <v>46</v>
      </c>
      <c r="DP8" s="20" t="s">
        <v>47</v>
      </c>
      <c r="DQ8" s="20" t="s">
        <v>30</v>
      </c>
      <c r="DR8" s="20" t="s">
        <v>31</v>
      </c>
      <c r="DS8" s="20" t="s">
        <v>32</v>
      </c>
      <c r="DT8" s="21" t="s">
        <v>43</v>
      </c>
      <c r="DU8" s="22" t="s">
        <v>44</v>
      </c>
      <c r="DV8" s="22" t="s">
        <v>45</v>
      </c>
      <c r="DW8" s="23" t="s">
        <v>23</v>
      </c>
      <c r="DX8" s="23" t="s">
        <v>24</v>
      </c>
      <c r="DY8" s="23" t="s">
        <v>25</v>
      </c>
      <c r="DZ8" s="23" t="s">
        <v>26</v>
      </c>
      <c r="EA8" s="23" t="s">
        <v>27</v>
      </c>
      <c r="EB8" s="23" t="s">
        <v>46</v>
      </c>
      <c r="EC8" s="23" t="s">
        <v>47</v>
      </c>
      <c r="ED8" s="23" t="s">
        <v>30</v>
      </c>
      <c r="EE8" s="23" t="s">
        <v>31</v>
      </c>
      <c r="EF8" s="23" t="s">
        <v>32</v>
      </c>
      <c r="EG8" s="21" t="s">
        <v>43</v>
      </c>
      <c r="EH8" s="22" t="s">
        <v>44</v>
      </c>
      <c r="EI8" s="22" t="s">
        <v>45</v>
      </c>
      <c r="EJ8" s="23" t="s">
        <v>23</v>
      </c>
      <c r="EK8" s="23" t="s">
        <v>24</v>
      </c>
      <c r="EL8" s="23" t="s">
        <v>25</v>
      </c>
      <c r="EM8" s="23" t="s">
        <v>26</v>
      </c>
      <c r="EN8" s="20" t="s">
        <v>27</v>
      </c>
      <c r="EO8" s="20" t="s">
        <v>46</v>
      </c>
      <c r="EP8" s="20" t="s">
        <v>47</v>
      </c>
      <c r="EQ8" s="20" t="s">
        <v>30</v>
      </c>
      <c r="ER8" s="20" t="s">
        <v>31</v>
      </c>
      <c r="ES8" s="20" t="s">
        <v>32</v>
      </c>
    </row>
    <row r="9" spans="1:152" ht="20.25" customHeight="1" x14ac:dyDescent="0.3">
      <c r="A9" s="512" t="s">
        <v>166</v>
      </c>
      <c r="B9" s="283" t="s">
        <v>49</v>
      </c>
      <c r="C9" s="284" t="s">
        <v>167</v>
      </c>
      <c r="D9" s="160">
        <v>300</v>
      </c>
      <c r="E9" s="285">
        <f t="shared" ref="E9:G9" si="0">SUM(V9,AI9,AV9,BI9,BV9,CI9)</f>
        <v>100</v>
      </c>
      <c r="F9" s="161">
        <f t="shared" si="0"/>
        <v>0</v>
      </c>
      <c r="G9" s="161">
        <f t="shared" si="0"/>
        <v>150</v>
      </c>
      <c r="H9" s="286">
        <f t="shared" ref="H9:H15" si="1">SUM(AY9,BL9,BY9,CL9)</f>
        <v>0</v>
      </c>
      <c r="I9" s="287"/>
      <c r="J9" s="287"/>
      <c r="K9" s="287"/>
      <c r="L9" s="287"/>
      <c r="M9" s="287"/>
      <c r="N9" s="286">
        <f t="shared" ref="N9:N15" si="2">SUM(BE9,BR9,CE9)</f>
        <v>0</v>
      </c>
      <c r="O9" s="287"/>
      <c r="P9" s="288">
        <f t="shared" ref="P9:P35" si="3">ROUND(D9/((D9+E9)/R9),1)</f>
        <v>12</v>
      </c>
      <c r="Q9" s="289">
        <f t="shared" ref="Q9:Q35" si="4">R9-P9</f>
        <v>4</v>
      </c>
      <c r="R9" s="111">
        <f t="shared" ref="R9:R15" si="5">SUM(T9,AG9,AT9,BG9,BT9,CG9)</f>
        <v>16</v>
      </c>
      <c r="S9" s="290" t="s">
        <v>168</v>
      </c>
      <c r="T9" s="160">
        <v>8</v>
      </c>
      <c r="U9" s="291"/>
      <c r="V9" s="161">
        <v>50</v>
      </c>
      <c r="W9" s="292"/>
      <c r="X9" s="161" t="s">
        <v>169</v>
      </c>
      <c r="Y9" s="292"/>
      <c r="Z9" s="291"/>
      <c r="AA9" s="291"/>
      <c r="AB9" s="291"/>
      <c r="AC9" s="291"/>
      <c r="AD9" s="291"/>
      <c r="AE9" s="293"/>
      <c r="AF9" s="294"/>
      <c r="AG9" s="160">
        <v>8</v>
      </c>
      <c r="AH9" s="295"/>
      <c r="AI9" s="161">
        <v>50</v>
      </c>
      <c r="AJ9" s="292"/>
      <c r="AK9" s="161">
        <v>150</v>
      </c>
      <c r="AL9" s="292"/>
      <c r="AM9" s="296"/>
      <c r="AN9" s="296"/>
      <c r="AO9" s="296"/>
      <c r="AP9" s="296"/>
      <c r="AQ9" s="296"/>
      <c r="AR9" s="293"/>
      <c r="AS9" s="17"/>
      <c r="AT9" s="297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9"/>
      <c r="BG9" s="300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2"/>
      <c r="BS9" s="303"/>
      <c r="BT9" s="297"/>
      <c r="BU9" s="298"/>
      <c r="BV9" s="298"/>
      <c r="BW9" s="304"/>
      <c r="BX9" s="304"/>
      <c r="BY9" s="304"/>
      <c r="BZ9" s="304"/>
      <c r="CA9" s="304"/>
      <c r="CB9" s="304"/>
      <c r="CC9" s="304"/>
      <c r="CD9" s="304"/>
      <c r="CE9" s="304"/>
      <c r="CF9" s="299"/>
      <c r="CG9" s="300"/>
      <c r="CH9" s="301"/>
      <c r="CI9" s="301"/>
      <c r="CJ9" s="305"/>
      <c r="CK9" s="305"/>
      <c r="CL9" s="306"/>
      <c r="CM9" s="281"/>
      <c r="CN9" s="282"/>
      <c r="CO9" s="282"/>
      <c r="CP9" s="282"/>
      <c r="CQ9" s="282"/>
      <c r="CR9" s="282"/>
      <c r="CS9" s="282"/>
      <c r="CT9" s="18"/>
      <c r="CU9" s="19"/>
      <c r="CV9" s="19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18"/>
      <c r="DH9" s="19"/>
      <c r="DI9" s="19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1"/>
      <c r="DU9" s="22"/>
      <c r="DV9" s="22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1"/>
      <c r="EH9" s="22"/>
      <c r="EI9" s="22"/>
      <c r="EJ9" s="23"/>
      <c r="EK9" s="23"/>
      <c r="EL9" s="23"/>
      <c r="EM9" s="23"/>
      <c r="EN9" s="20"/>
      <c r="EO9" s="20"/>
      <c r="EP9" s="20"/>
      <c r="EQ9" s="20"/>
      <c r="ER9" s="20"/>
      <c r="ES9" s="20"/>
      <c r="ET9" s="5"/>
      <c r="EU9" s="5"/>
      <c r="EV9" s="5"/>
    </row>
    <row r="10" spans="1:152" ht="18" customHeight="1" x14ac:dyDescent="0.35">
      <c r="A10" s="481"/>
      <c r="B10" s="171" t="s">
        <v>60</v>
      </c>
      <c r="C10" s="307" t="s">
        <v>170</v>
      </c>
      <c r="D10" s="166">
        <f t="shared" ref="D10:D11" si="6">SUM(W10,X10,AJ10,AK10,AW10,AX10,AY10,BJ10,BK10,BL10,BW10,BX10,BY10,CJ10,CK10,CL10)</f>
        <v>60</v>
      </c>
      <c r="E10" s="107">
        <f t="shared" ref="E10:G10" si="7">SUM(V10,AI10,AV10,BI10,BV10,CI10)</f>
        <v>40</v>
      </c>
      <c r="F10" s="108">
        <f t="shared" si="7"/>
        <v>0</v>
      </c>
      <c r="G10" s="108">
        <f t="shared" si="7"/>
        <v>60</v>
      </c>
      <c r="H10" s="109">
        <f t="shared" si="1"/>
        <v>0</v>
      </c>
      <c r="I10" s="109"/>
      <c r="J10" s="109"/>
      <c r="K10" s="109"/>
      <c r="L10" s="109"/>
      <c r="M10" s="109"/>
      <c r="N10" s="109">
        <f t="shared" si="2"/>
        <v>0</v>
      </c>
      <c r="O10" s="109"/>
      <c r="P10" s="65">
        <f t="shared" si="3"/>
        <v>2.4</v>
      </c>
      <c r="Q10" s="308">
        <f t="shared" si="4"/>
        <v>1.6</v>
      </c>
      <c r="R10" s="158">
        <f t="shared" si="5"/>
        <v>4</v>
      </c>
      <c r="S10" s="309" t="s">
        <v>171</v>
      </c>
      <c r="T10" s="310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311"/>
      <c r="AF10" s="312"/>
      <c r="AG10" s="310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311"/>
      <c r="AS10" s="313"/>
      <c r="AT10" s="218">
        <v>2</v>
      </c>
      <c r="AU10" s="109"/>
      <c r="AV10" s="109">
        <v>20</v>
      </c>
      <c r="AW10" s="168"/>
      <c r="AX10" s="109">
        <v>30</v>
      </c>
      <c r="AY10" s="168"/>
      <c r="AZ10" s="168"/>
      <c r="BA10" s="168"/>
      <c r="BB10" s="168"/>
      <c r="BC10" s="168"/>
      <c r="BD10" s="168"/>
      <c r="BE10" s="311"/>
      <c r="BF10" s="312"/>
      <c r="BG10" s="224">
        <v>1</v>
      </c>
      <c r="BH10" s="314"/>
      <c r="BI10" s="109">
        <v>10</v>
      </c>
      <c r="BJ10" s="168"/>
      <c r="BK10" s="109">
        <v>15</v>
      </c>
      <c r="BL10" s="168"/>
      <c r="BM10" s="168"/>
      <c r="BN10" s="168"/>
      <c r="BO10" s="168"/>
      <c r="BP10" s="168"/>
      <c r="BQ10" s="168"/>
      <c r="BR10" s="311"/>
      <c r="BS10" s="312"/>
      <c r="BT10" s="166">
        <v>1</v>
      </c>
      <c r="BU10" s="168"/>
      <c r="BV10" s="108">
        <v>10</v>
      </c>
      <c r="BW10" s="168"/>
      <c r="BX10" s="108">
        <v>15</v>
      </c>
      <c r="BY10" s="168"/>
      <c r="BZ10" s="168"/>
      <c r="CA10" s="168"/>
      <c r="CB10" s="168"/>
      <c r="CC10" s="168"/>
      <c r="CD10" s="168"/>
      <c r="CE10" s="311"/>
      <c r="CF10" s="312"/>
      <c r="CG10" s="310"/>
      <c r="CH10" s="168"/>
      <c r="CI10" s="168"/>
      <c r="CJ10" s="168"/>
      <c r="CK10" s="168"/>
      <c r="CL10" s="311"/>
      <c r="CM10" s="47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9"/>
      <c r="DU10" s="49"/>
      <c r="DV10" s="49"/>
      <c r="DW10" s="49"/>
      <c r="DX10" s="49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</row>
    <row r="11" spans="1:152" ht="91.5" customHeight="1" x14ac:dyDescent="0.35">
      <c r="A11" s="481"/>
      <c r="B11" s="529" t="s">
        <v>67</v>
      </c>
      <c r="C11" s="530" t="s">
        <v>172</v>
      </c>
      <c r="D11" s="315">
        <f t="shared" si="6"/>
        <v>120</v>
      </c>
      <c r="E11" s="316">
        <f t="shared" ref="E11:G11" si="8">SUM(V11,AI11,AV11,BI11,BV11,CI11)</f>
        <v>80</v>
      </c>
      <c r="F11" s="317">
        <f t="shared" si="8"/>
        <v>0</v>
      </c>
      <c r="G11" s="317">
        <f t="shared" si="8"/>
        <v>120</v>
      </c>
      <c r="H11" s="318">
        <f t="shared" si="1"/>
        <v>0</v>
      </c>
      <c r="I11" s="92"/>
      <c r="J11" s="92"/>
      <c r="K11" s="92"/>
      <c r="L11" s="92"/>
      <c r="M11" s="92"/>
      <c r="N11" s="318">
        <f t="shared" si="2"/>
        <v>0</v>
      </c>
      <c r="O11" s="92"/>
      <c r="P11" s="319">
        <f t="shared" si="3"/>
        <v>4.8</v>
      </c>
      <c r="Q11" s="320">
        <f t="shared" si="4"/>
        <v>3.2</v>
      </c>
      <c r="R11" s="321">
        <f t="shared" si="5"/>
        <v>8</v>
      </c>
      <c r="S11" s="322" t="s">
        <v>51</v>
      </c>
      <c r="T11" s="96">
        <v>2</v>
      </c>
      <c r="U11" s="91"/>
      <c r="V11" s="91">
        <v>20</v>
      </c>
      <c r="W11" s="97"/>
      <c r="X11" s="92">
        <v>30</v>
      </c>
      <c r="Y11" s="97"/>
      <c r="Z11" s="97"/>
      <c r="AA11" s="97"/>
      <c r="AB11" s="97"/>
      <c r="AC11" s="97"/>
      <c r="AD11" s="97"/>
      <c r="AE11" s="98"/>
      <c r="AF11" s="99"/>
      <c r="AG11" s="96">
        <v>2</v>
      </c>
      <c r="AH11" s="97"/>
      <c r="AI11" s="91">
        <v>20</v>
      </c>
      <c r="AJ11" s="97"/>
      <c r="AK11" s="92">
        <v>30</v>
      </c>
      <c r="AL11" s="97"/>
      <c r="AM11" s="97"/>
      <c r="AN11" s="97"/>
      <c r="AO11" s="97"/>
      <c r="AP11" s="97"/>
      <c r="AQ11" s="97"/>
      <c r="AR11" s="98"/>
      <c r="AS11" s="99"/>
      <c r="AT11" s="101">
        <v>2</v>
      </c>
      <c r="AU11" s="92"/>
      <c r="AV11" s="92">
        <v>20</v>
      </c>
      <c r="AW11" s="97"/>
      <c r="AX11" s="92">
        <v>30</v>
      </c>
      <c r="AY11" s="97"/>
      <c r="AZ11" s="97"/>
      <c r="BA11" s="97"/>
      <c r="BB11" s="97"/>
      <c r="BC11" s="97"/>
      <c r="BD11" s="97"/>
      <c r="BE11" s="98"/>
      <c r="BF11" s="323"/>
      <c r="BG11" s="101">
        <v>2</v>
      </c>
      <c r="BH11" s="324"/>
      <c r="BI11" s="318">
        <v>20</v>
      </c>
      <c r="BJ11" s="325"/>
      <c r="BK11" s="318">
        <v>30</v>
      </c>
      <c r="BL11" s="325"/>
      <c r="BM11" s="325"/>
      <c r="BN11" s="325"/>
      <c r="BO11" s="325"/>
      <c r="BP11" s="325"/>
      <c r="BQ11" s="325"/>
      <c r="BR11" s="326"/>
      <c r="BS11" s="327"/>
      <c r="BT11" s="328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6"/>
      <c r="CF11" s="327"/>
      <c r="CG11" s="102"/>
      <c r="CH11" s="97"/>
      <c r="CI11" s="97"/>
      <c r="CJ11" s="97"/>
      <c r="CK11" s="97"/>
      <c r="CL11" s="98"/>
      <c r="CM11" s="329"/>
      <c r="CN11" s="330"/>
      <c r="CO11" s="330"/>
      <c r="CP11" s="330"/>
      <c r="CQ11" s="330"/>
      <c r="CR11" s="104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104"/>
      <c r="DU11" s="104"/>
      <c r="DV11" s="104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9"/>
      <c r="EH11" s="49"/>
      <c r="EI11" s="49"/>
      <c r="EJ11" s="48"/>
      <c r="EK11" s="105"/>
      <c r="EL11" s="48"/>
      <c r="EM11" s="48"/>
      <c r="EN11" s="48"/>
      <c r="EO11" s="48"/>
      <c r="EP11" s="48"/>
      <c r="EQ11" s="48"/>
      <c r="ER11" s="48"/>
      <c r="ES11" s="48"/>
    </row>
    <row r="12" spans="1:152" ht="15.75" hidden="1" customHeight="1" x14ac:dyDescent="0.35">
      <c r="A12" s="481"/>
      <c r="B12" s="481"/>
      <c r="C12" s="481"/>
      <c r="D12" s="106">
        <v>30</v>
      </c>
      <c r="E12" s="107">
        <f t="shared" ref="E12:G12" si="9">SUM(V12,AI12,AV12,BI12,BV12,CI12)</f>
        <v>25</v>
      </c>
      <c r="F12" s="108">
        <f t="shared" si="9"/>
        <v>15</v>
      </c>
      <c r="G12" s="108">
        <f t="shared" si="9"/>
        <v>15</v>
      </c>
      <c r="H12" s="109">
        <f t="shared" si="1"/>
        <v>0</v>
      </c>
      <c r="I12" s="109"/>
      <c r="J12" s="109"/>
      <c r="K12" s="109"/>
      <c r="L12" s="109"/>
      <c r="M12" s="109"/>
      <c r="N12" s="109">
        <f t="shared" si="2"/>
        <v>0</v>
      </c>
      <c r="O12" s="109"/>
      <c r="P12" s="108">
        <f t="shared" si="3"/>
        <v>1.1000000000000001</v>
      </c>
      <c r="Q12" s="108">
        <f t="shared" si="4"/>
        <v>0.89999999999999991</v>
      </c>
      <c r="R12" s="331">
        <f t="shared" si="5"/>
        <v>2</v>
      </c>
      <c r="S12" s="112" t="s">
        <v>63</v>
      </c>
      <c r="T12" s="332">
        <v>2</v>
      </c>
      <c r="U12" s="32">
        <v>30</v>
      </c>
      <c r="V12" s="32">
        <v>25</v>
      </c>
      <c r="W12" s="32">
        <v>15</v>
      </c>
      <c r="X12" s="32">
        <v>15</v>
      </c>
      <c r="Y12" s="36"/>
      <c r="Z12" s="36"/>
      <c r="AA12" s="36"/>
      <c r="AB12" s="36"/>
      <c r="AC12" s="36"/>
      <c r="AD12" s="36"/>
      <c r="AE12" s="36"/>
      <c r="AF12" s="114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17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115"/>
      <c r="BT12" s="332"/>
      <c r="BU12" s="32"/>
      <c r="BV12" s="32"/>
      <c r="BW12" s="32"/>
      <c r="BX12" s="32"/>
      <c r="BY12" s="36"/>
      <c r="BZ12" s="36"/>
      <c r="CA12" s="36"/>
      <c r="CB12" s="36"/>
      <c r="CC12" s="36"/>
      <c r="CD12" s="36"/>
      <c r="CE12" s="36"/>
      <c r="CF12" s="114"/>
      <c r="CG12" s="36"/>
      <c r="CH12" s="36"/>
      <c r="CI12" s="36"/>
      <c r="CJ12" s="36"/>
      <c r="CK12" s="36"/>
      <c r="CL12" s="36"/>
      <c r="CM12" s="48"/>
      <c r="CN12" s="48"/>
      <c r="CO12" s="48"/>
      <c r="CP12" s="48"/>
      <c r="CQ12" s="48"/>
      <c r="CR12" s="104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9"/>
      <c r="DU12" s="49"/>
      <c r="DV12" s="49"/>
      <c r="DW12" s="49"/>
      <c r="DX12" s="49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</row>
    <row r="13" spans="1:152" ht="15.75" hidden="1" customHeight="1" x14ac:dyDescent="0.35">
      <c r="A13" s="481"/>
      <c r="B13" s="481"/>
      <c r="C13" s="481"/>
      <c r="D13" s="120">
        <v>60</v>
      </c>
      <c r="E13" s="107">
        <f t="shared" ref="E13:G13" si="10">SUM(V13,AI13,AV13,BI13,BV13,CI13)</f>
        <v>50</v>
      </c>
      <c r="F13" s="108">
        <f t="shared" si="10"/>
        <v>30</v>
      </c>
      <c r="G13" s="108">
        <f t="shared" si="10"/>
        <v>30</v>
      </c>
      <c r="H13" s="109">
        <f t="shared" si="1"/>
        <v>0</v>
      </c>
      <c r="I13" s="105"/>
      <c r="J13" s="105"/>
      <c r="K13" s="105"/>
      <c r="L13" s="105"/>
      <c r="M13" s="105"/>
      <c r="N13" s="109">
        <f t="shared" si="2"/>
        <v>0</v>
      </c>
      <c r="O13" s="105"/>
      <c r="P13" s="122">
        <f t="shared" si="3"/>
        <v>2.2000000000000002</v>
      </c>
      <c r="Q13" s="122">
        <f t="shared" si="4"/>
        <v>1.7999999999999998</v>
      </c>
      <c r="R13" s="331">
        <f t="shared" si="5"/>
        <v>4</v>
      </c>
      <c r="S13" s="123" t="s">
        <v>64</v>
      </c>
      <c r="T13" s="195">
        <v>2</v>
      </c>
      <c r="U13" s="49">
        <v>30</v>
      </c>
      <c r="V13" s="49">
        <v>25</v>
      </c>
      <c r="W13" s="49">
        <v>15</v>
      </c>
      <c r="X13" s="49">
        <v>15</v>
      </c>
      <c r="Y13" s="114"/>
      <c r="Z13" s="114"/>
      <c r="AA13" s="114"/>
      <c r="AB13" s="114"/>
      <c r="AC13" s="114"/>
      <c r="AD13" s="114"/>
      <c r="AE13" s="114"/>
      <c r="AF13" s="114"/>
      <c r="AG13" s="49">
        <v>2</v>
      </c>
      <c r="AH13" s="49">
        <v>30</v>
      </c>
      <c r="AI13" s="49">
        <v>25</v>
      </c>
      <c r="AJ13" s="49">
        <v>15</v>
      </c>
      <c r="AK13" s="49">
        <v>15</v>
      </c>
      <c r="AL13" s="114"/>
      <c r="AM13" s="114"/>
      <c r="AN13" s="114"/>
      <c r="AO13" s="114"/>
      <c r="AP13" s="114"/>
      <c r="AQ13" s="114"/>
      <c r="AR13" s="114"/>
      <c r="AS13" s="117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5"/>
      <c r="BT13" s="195"/>
      <c r="BU13" s="49"/>
      <c r="BV13" s="49"/>
      <c r="BW13" s="49"/>
      <c r="BX13" s="49"/>
      <c r="BY13" s="114"/>
      <c r="BZ13" s="114"/>
      <c r="CA13" s="114"/>
      <c r="CB13" s="114"/>
      <c r="CC13" s="114"/>
      <c r="CD13" s="114"/>
      <c r="CE13" s="114"/>
      <c r="CF13" s="114"/>
      <c r="CG13" s="49"/>
      <c r="CH13" s="49"/>
      <c r="CI13" s="49"/>
      <c r="CJ13" s="49"/>
      <c r="CK13" s="49"/>
      <c r="CL13" s="114"/>
      <c r="CM13" s="48"/>
      <c r="CN13" s="48"/>
      <c r="CO13" s="48"/>
      <c r="CP13" s="48"/>
      <c r="CQ13" s="48"/>
      <c r="CR13" s="104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9"/>
      <c r="DU13" s="49"/>
      <c r="DV13" s="49"/>
      <c r="DW13" s="49"/>
      <c r="DX13" s="49"/>
      <c r="DY13" s="48"/>
      <c r="DZ13" s="48"/>
      <c r="EA13" s="48"/>
      <c r="EB13" s="48"/>
      <c r="EC13" s="48"/>
      <c r="ED13" s="48"/>
      <c r="EE13" s="48"/>
      <c r="EF13" s="48"/>
      <c r="EG13" s="49"/>
      <c r="EH13" s="49"/>
      <c r="EI13" s="49"/>
      <c r="EJ13" s="49"/>
      <c r="EK13" s="49"/>
      <c r="EL13" s="48"/>
      <c r="EM13" s="48"/>
      <c r="EN13" s="48"/>
      <c r="EO13" s="48"/>
      <c r="EP13" s="48"/>
      <c r="EQ13" s="48"/>
      <c r="ER13" s="48"/>
      <c r="ES13" s="48"/>
    </row>
    <row r="14" spans="1:152" ht="15" hidden="1" customHeight="1" x14ac:dyDescent="0.35">
      <c r="A14" s="481"/>
      <c r="B14" s="481"/>
      <c r="C14" s="481"/>
      <c r="D14" s="126"/>
      <c r="E14" s="107">
        <f t="shared" ref="E14:G14" si="11">SUM(V14,AI14,AV14,BI14,BV14,CI14)</f>
        <v>0</v>
      </c>
      <c r="F14" s="108">
        <f t="shared" si="11"/>
        <v>0</v>
      </c>
      <c r="G14" s="108">
        <f t="shared" si="11"/>
        <v>0</v>
      </c>
      <c r="H14" s="109">
        <f t="shared" si="1"/>
        <v>0</v>
      </c>
      <c r="I14" s="105"/>
      <c r="J14" s="105"/>
      <c r="K14" s="105"/>
      <c r="L14" s="105"/>
      <c r="M14" s="105"/>
      <c r="N14" s="109">
        <f t="shared" si="2"/>
        <v>0</v>
      </c>
      <c r="O14" s="105"/>
      <c r="P14" s="105" t="e">
        <f t="shared" si="3"/>
        <v>#DIV/0!</v>
      </c>
      <c r="Q14" s="105" t="e">
        <f t="shared" si="4"/>
        <v>#DIV/0!</v>
      </c>
      <c r="R14" s="331">
        <f t="shared" si="5"/>
        <v>0</v>
      </c>
      <c r="S14" s="123"/>
      <c r="T14" s="12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7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5"/>
      <c r="BT14" s="125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48"/>
      <c r="CN14" s="48"/>
      <c r="CO14" s="48"/>
      <c r="CP14" s="48"/>
      <c r="CQ14" s="48"/>
      <c r="CR14" s="104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</row>
    <row r="15" spans="1:152" ht="15" hidden="1" customHeight="1" x14ac:dyDescent="0.35">
      <c r="A15" s="481"/>
      <c r="B15" s="482"/>
      <c r="C15" s="482"/>
      <c r="D15" s="128"/>
      <c r="E15" s="333">
        <f t="shared" ref="E15:G15" si="12">SUM(V15,AI15,AV15,BI15,BV15,CI15)</f>
        <v>0</v>
      </c>
      <c r="F15" s="334">
        <f t="shared" si="12"/>
        <v>0</v>
      </c>
      <c r="G15" s="334">
        <f t="shared" si="12"/>
        <v>0</v>
      </c>
      <c r="H15" s="314">
        <f t="shared" si="1"/>
        <v>0</v>
      </c>
      <c r="I15" s="131"/>
      <c r="J15" s="131"/>
      <c r="K15" s="131"/>
      <c r="L15" s="131"/>
      <c r="M15" s="131"/>
      <c r="N15" s="314">
        <f t="shared" si="2"/>
        <v>0</v>
      </c>
      <c r="O15" s="131"/>
      <c r="P15" s="131" t="e">
        <f t="shared" si="3"/>
        <v>#DIV/0!</v>
      </c>
      <c r="Q15" s="131" t="e">
        <f t="shared" si="4"/>
        <v>#DIV/0!</v>
      </c>
      <c r="R15" s="335">
        <f t="shared" si="5"/>
        <v>0</v>
      </c>
      <c r="S15" s="134"/>
      <c r="T15" s="137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3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8"/>
      <c r="BT15" s="137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48"/>
      <c r="CN15" s="48"/>
      <c r="CO15" s="48"/>
      <c r="CP15" s="48"/>
      <c r="CQ15" s="48"/>
      <c r="CR15" s="104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</row>
    <row r="16" spans="1:152" ht="12.75" customHeight="1" x14ac:dyDescent="0.35">
      <c r="A16" s="482"/>
      <c r="B16" s="337"/>
      <c r="C16" s="226" t="s">
        <v>65</v>
      </c>
      <c r="D16" s="338">
        <f>SUM(D10+D11+D9)</f>
        <v>480</v>
      </c>
      <c r="E16" s="339">
        <f>E9+E11+E10</f>
        <v>220</v>
      </c>
      <c r="F16" s="339">
        <f>SUM(F9+F10+F11)</f>
        <v>0</v>
      </c>
      <c r="G16" s="339">
        <f t="shared" ref="G16:H16" si="13">G10+G11+G9</f>
        <v>330</v>
      </c>
      <c r="H16" s="339">
        <f t="shared" si="13"/>
        <v>0</v>
      </c>
      <c r="I16" s="339">
        <f t="shared" ref="I16:M16" si="14">I10+I11</f>
        <v>0</v>
      </c>
      <c r="J16" s="339">
        <f t="shared" si="14"/>
        <v>0</v>
      </c>
      <c r="K16" s="339">
        <f t="shared" si="14"/>
        <v>0</v>
      </c>
      <c r="L16" s="339">
        <f t="shared" si="14"/>
        <v>0</v>
      </c>
      <c r="M16" s="339">
        <f t="shared" si="14"/>
        <v>0</v>
      </c>
      <c r="N16" s="339">
        <f>N10+N11+N9</f>
        <v>0</v>
      </c>
      <c r="O16" s="339">
        <f>O10+O11</f>
        <v>0</v>
      </c>
      <c r="P16" s="340">
        <f t="shared" si="3"/>
        <v>19.2</v>
      </c>
      <c r="Q16" s="340">
        <f t="shared" si="4"/>
        <v>8.8000000000000007</v>
      </c>
      <c r="R16" s="339">
        <f>R10+R11+R9</f>
        <v>28</v>
      </c>
      <c r="S16" s="278">
        <v>3</v>
      </c>
      <c r="T16" s="338">
        <f>T9+T10+T11</f>
        <v>10</v>
      </c>
      <c r="U16" s="339">
        <f>U10+U11</f>
        <v>0</v>
      </c>
      <c r="V16" s="339">
        <f>V10+V11+V9</f>
        <v>70</v>
      </c>
      <c r="W16" s="339">
        <f>W10+W11</f>
        <v>0</v>
      </c>
      <c r="X16" s="339">
        <f>X10+X11+X9</f>
        <v>180</v>
      </c>
      <c r="Y16" s="339">
        <f t="shared" ref="Y16:AF16" si="15">Y10+Y11</f>
        <v>0</v>
      </c>
      <c r="Z16" s="339">
        <f t="shared" si="15"/>
        <v>0</v>
      </c>
      <c r="AA16" s="339">
        <f t="shared" si="15"/>
        <v>0</v>
      </c>
      <c r="AB16" s="339">
        <f t="shared" si="15"/>
        <v>0</v>
      </c>
      <c r="AC16" s="339">
        <f t="shared" si="15"/>
        <v>0</v>
      </c>
      <c r="AD16" s="339">
        <f t="shared" si="15"/>
        <v>0</v>
      </c>
      <c r="AE16" s="341">
        <f t="shared" si="15"/>
        <v>0</v>
      </c>
      <c r="AF16" s="237">
        <f t="shared" si="15"/>
        <v>0</v>
      </c>
      <c r="AG16" s="338">
        <f>AG10+AG11+AG9</f>
        <v>10</v>
      </c>
      <c r="AH16" s="339">
        <f>AH10+AH11</f>
        <v>0</v>
      </c>
      <c r="AI16" s="339">
        <f>AI9+AI10+AI11</f>
        <v>70</v>
      </c>
      <c r="AJ16" s="339">
        <f>AJ10+AJ11</f>
        <v>0</v>
      </c>
      <c r="AK16" s="339">
        <f>AK10+AK11+AK9</f>
        <v>180</v>
      </c>
      <c r="AL16" s="339">
        <f t="shared" ref="AL16:CL16" si="16">AL10+AL11</f>
        <v>0</v>
      </c>
      <c r="AM16" s="339">
        <f t="shared" si="16"/>
        <v>0</v>
      </c>
      <c r="AN16" s="339">
        <f t="shared" si="16"/>
        <v>0</v>
      </c>
      <c r="AO16" s="339">
        <f t="shared" si="16"/>
        <v>0</v>
      </c>
      <c r="AP16" s="339">
        <f t="shared" si="16"/>
        <v>0</v>
      </c>
      <c r="AQ16" s="339">
        <f t="shared" si="16"/>
        <v>0</v>
      </c>
      <c r="AR16" s="341">
        <f t="shared" si="16"/>
        <v>0</v>
      </c>
      <c r="AS16" s="237">
        <f t="shared" si="16"/>
        <v>0</v>
      </c>
      <c r="AT16" s="206">
        <f t="shared" si="16"/>
        <v>4</v>
      </c>
      <c r="AU16" s="142">
        <f t="shared" si="16"/>
        <v>0</v>
      </c>
      <c r="AV16" s="142">
        <f t="shared" si="16"/>
        <v>40</v>
      </c>
      <c r="AW16" s="142">
        <f t="shared" si="16"/>
        <v>0</v>
      </c>
      <c r="AX16" s="142">
        <f t="shared" si="16"/>
        <v>60</v>
      </c>
      <c r="AY16" s="142">
        <f t="shared" si="16"/>
        <v>0</v>
      </c>
      <c r="AZ16" s="142">
        <f t="shared" si="16"/>
        <v>0</v>
      </c>
      <c r="BA16" s="142">
        <f t="shared" si="16"/>
        <v>0</v>
      </c>
      <c r="BB16" s="142">
        <f t="shared" si="16"/>
        <v>0</v>
      </c>
      <c r="BC16" s="142">
        <f t="shared" si="16"/>
        <v>0</v>
      </c>
      <c r="BD16" s="142">
        <f t="shared" si="16"/>
        <v>0</v>
      </c>
      <c r="BE16" s="144">
        <f t="shared" si="16"/>
        <v>0</v>
      </c>
      <c r="BF16" s="237">
        <f t="shared" si="16"/>
        <v>0</v>
      </c>
      <c r="BG16" s="206">
        <f t="shared" si="16"/>
        <v>3</v>
      </c>
      <c r="BH16" s="142">
        <f t="shared" si="16"/>
        <v>0</v>
      </c>
      <c r="BI16" s="142">
        <f t="shared" si="16"/>
        <v>30</v>
      </c>
      <c r="BJ16" s="142">
        <f t="shared" si="16"/>
        <v>0</v>
      </c>
      <c r="BK16" s="142">
        <f t="shared" si="16"/>
        <v>45</v>
      </c>
      <c r="BL16" s="142">
        <f t="shared" si="16"/>
        <v>0</v>
      </c>
      <c r="BM16" s="142">
        <f t="shared" si="16"/>
        <v>0</v>
      </c>
      <c r="BN16" s="142">
        <f t="shared" si="16"/>
        <v>0</v>
      </c>
      <c r="BO16" s="142">
        <f t="shared" si="16"/>
        <v>0</v>
      </c>
      <c r="BP16" s="142">
        <f t="shared" si="16"/>
        <v>0</v>
      </c>
      <c r="BQ16" s="142">
        <f t="shared" si="16"/>
        <v>0</v>
      </c>
      <c r="BR16" s="144">
        <f t="shared" si="16"/>
        <v>0</v>
      </c>
      <c r="BS16" s="237">
        <f t="shared" si="16"/>
        <v>0</v>
      </c>
      <c r="BT16" s="206">
        <f t="shared" si="16"/>
        <v>1</v>
      </c>
      <c r="BU16" s="142">
        <f t="shared" si="16"/>
        <v>0</v>
      </c>
      <c r="BV16" s="142">
        <f t="shared" si="16"/>
        <v>10</v>
      </c>
      <c r="BW16" s="142">
        <f t="shared" si="16"/>
        <v>0</v>
      </c>
      <c r="BX16" s="142">
        <f t="shared" si="16"/>
        <v>15</v>
      </c>
      <c r="BY16" s="142">
        <f t="shared" si="16"/>
        <v>0</v>
      </c>
      <c r="BZ16" s="142">
        <f t="shared" si="16"/>
        <v>0</v>
      </c>
      <c r="CA16" s="142">
        <f t="shared" si="16"/>
        <v>0</v>
      </c>
      <c r="CB16" s="142">
        <f t="shared" si="16"/>
        <v>0</v>
      </c>
      <c r="CC16" s="142">
        <f t="shared" si="16"/>
        <v>0</v>
      </c>
      <c r="CD16" s="142">
        <f t="shared" si="16"/>
        <v>0</v>
      </c>
      <c r="CE16" s="144">
        <f t="shared" si="16"/>
        <v>0</v>
      </c>
      <c r="CF16" s="237">
        <f t="shared" si="16"/>
        <v>0</v>
      </c>
      <c r="CG16" s="206">
        <f t="shared" si="16"/>
        <v>0</v>
      </c>
      <c r="CH16" s="142">
        <f t="shared" si="16"/>
        <v>0</v>
      </c>
      <c r="CI16" s="142">
        <f t="shared" si="16"/>
        <v>0</v>
      </c>
      <c r="CJ16" s="142">
        <f t="shared" si="16"/>
        <v>0</v>
      </c>
      <c r="CK16" s="142">
        <f t="shared" si="16"/>
        <v>0</v>
      </c>
      <c r="CL16" s="144">
        <f t="shared" si="16"/>
        <v>0</v>
      </c>
      <c r="CM16" s="217">
        <f t="shared" ref="CM16:CS16" si="17">SUM(CM10:CM11)</f>
        <v>0</v>
      </c>
      <c r="CN16" s="152">
        <f t="shared" si="17"/>
        <v>0</v>
      </c>
      <c r="CO16" s="152">
        <f t="shared" si="17"/>
        <v>0</v>
      </c>
      <c r="CP16" s="152">
        <f t="shared" si="17"/>
        <v>0</v>
      </c>
      <c r="CQ16" s="152">
        <f t="shared" si="17"/>
        <v>0</v>
      </c>
      <c r="CR16" s="104">
        <f t="shared" si="17"/>
        <v>0</v>
      </c>
      <c r="CS16" s="152">
        <f t="shared" si="17"/>
        <v>0</v>
      </c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3"/>
      <c r="EU16" s="153"/>
      <c r="EV16" s="153"/>
    </row>
    <row r="17" spans="1:152" ht="29.25" customHeight="1" x14ac:dyDescent="0.35">
      <c r="A17" s="512" t="s">
        <v>173</v>
      </c>
      <c r="B17" s="164" t="s">
        <v>69</v>
      </c>
      <c r="C17" s="342" t="s">
        <v>174</v>
      </c>
      <c r="D17" s="343">
        <f t="shared" ref="D17:D26" si="18">SUM(W17,X17,AJ17,AK17,AW17,AX17,AY17,BJ17,BK17,BL17,BW17,BX17,BY17,CJ17,CK17,CL17)</f>
        <v>45</v>
      </c>
      <c r="E17" s="344">
        <f t="shared" ref="E17:G17" si="19">SUM(V17,AI17,AV17,BI17,BV17,CI17)</f>
        <v>5</v>
      </c>
      <c r="F17" s="345">
        <f t="shared" si="19"/>
        <v>15</v>
      </c>
      <c r="G17" s="345">
        <f t="shared" si="19"/>
        <v>30</v>
      </c>
      <c r="H17" s="346">
        <f t="shared" ref="H17:H26" si="20">SUM(AY17,BL17,BY17,CL17)</f>
        <v>0</v>
      </c>
      <c r="I17" s="346"/>
      <c r="J17" s="346"/>
      <c r="K17" s="346"/>
      <c r="L17" s="346"/>
      <c r="M17" s="346"/>
      <c r="N17" s="346">
        <f t="shared" ref="N17:N26" si="21">SUM(BE17,BR17,CE17)</f>
        <v>0</v>
      </c>
      <c r="O17" s="346"/>
      <c r="P17" s="347">
        <f t="shared" si="3"/>
        <v>1.8</v>
      </c>
      <c r="Q17" s="347">
        <f t="shared" si="4"/>
        <v>0.19999999999999996</v>
      </c>
      <c r="R17" s="133">
        <f t="shared" ref="R17:R35" si="22">SUM(T17,AG17,AT17,BG17,BT17,CG17)</f>
        <v>2</v>
      </c>
      <c r="S17" s="309" t="s">
        <v>59</v>
      </c>
      <c r="T17" s="348">
        <v>2</v>
      </c>
      <c r="U17" s="286"/>
      <c r="V17" s="161">
        <v>5</v>
      </c>
      <c r="W17" s="161">
        <v>15</v>
      </c>
      <c r="X17" s="161">
        <v>30</v>
      </c>
      <c r="Y17" s="40"/>
      <c r="Z17" s="40"/>
      <c r="AA17" s="40"/>
      <c r="AB17" s="40"/>
      <c r="AC17" s="40"/>
      <c r="AD17" s="40"/>
      <c r="AE17" s="349"/>
      <c r="AF17" s="35"/>
      <c r="AG17" s="163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35"/>
      <c r="AT17" s="169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4"/>
      <c r="BG17" s="169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4"/>
      <c r="BS17" s="350"/>
      <c r="BT17" s="169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4"/>
      <c r="CF17" s="351"/>
      <c r="CG17" s="163"/>
      <c r="CH17" s="40"/>
      <c r="CI17" s="40"/>
      <c r="CJ17" s="40"/>
      <c r="CK17" s="40"/>
      <c r="CL17" s="41"/>
      <c r="CM17" s="329"/>
      <c r="CN17" s="330"/>
      <c r="CO17" s="330"/>
      <c r="CP17" s="330"/>
      <c r="CQ17" s="330"/>
      <c r="CR17" s="104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5"/>
      <c r="EU17" s="5"/>
      <c r="EV17" s="5"/>
    </row>
    <row r="18" spans="1:152" ht="30" customHeight="1" x14ac:dyDescent="0.35">
      <c r="A18" s="481"/>
      <c r="B18" s="164" t="s">
        <v>72</v>
      </c>
      <c r="C18" s="352" t="s">
        <v>70</v>
      </c>
      <c r="D18" s="181">
        <f t="shared" si="18"/>
        <v>30</v>
      </c>
      <c r="E18" s="121">
        <f t="shared" ref="E18:G18" si="23">SUM(V18,AI18,AV18,BI18,BV18,CI18)</f>
        <v>20</v>
      </c>
      <c r="F18" s="122">
        <f t="shared" si="23"/>
        <v>0</v>
      </c>
      <c r="G18" s="122">
        <f t="shared" si="23"/>
        <v>30</v>
      </c>
      <c r="H18" s="105">
        <f t="shared" si="20"/>
        <v>0</v>
      </c>
      <c r="I18" s="105"/>
      <c r="J18" s="105"/>
      <c r="K18" s="105"/>
      <c r="L18" s="105"/>
      <c r="M18" s="105"/>
      <c r="N18" s="105">
        <f t="shared" si="21"/>
        <v>0</v>
      </c>
      <c r="O18" s="105"/>
      <c r="P18" s="353">
        <f t="shared" si="3"/>
        <v>1.2</v>
      </c>
      <c r="Q18" s="353">
        <f t="shared" si="4"/>
        <v>0.8</v>
      </c>
      <c r="R18" s="174">
        <f t="shared" si="22"/>
        <v>2</v>
      </c>
      <c r="S18" s="309" t="s">
        <v>71</v>
      </c>
      <c r="T18" s="166">
        <v>2</v>
      </c>
      <c r="U18" s="167"/>
      <c r="V18" s="108">
        <v>20</v>
      </c>
      <c r="W18" s="168"/>
      <c r="X18" s="108">
        <v>30</v>
      </c>
      <c r="Y18" s="33"/>
      <c r="Z18" s="33"/>
      <c r="AA18" s="33"/>
      <c r="AB18" s="33"/>
      <c r="AC18" s="33"/>
      <c r="AD18" s="33"/>
      <c r="AE18" s="354"/>
      <c r="AF18" s="35"/>
      <c r="AG18" s="169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35"/>
      <c r="AT18" s="169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4"/>
      <c r="BG18" s="169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4"/>
      <c r="BS18" s="350"/>
      <c r="BT18" s="169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4"/>
      <c r="CF18" s="351"/>
      <c r="CG18" s="169"/>
      <c r="CH18" s="33"/>
      <c r="CI18" s="33"/>
      <c r="CJ18" s="33"/>
      <c r="CK18" s="33"/>
      <c r="CL18" s="34"/>
      <c r="CM18" s="329"/>
      <c r="CN18" s="330"/>
      <c r="CO18" s="330"/>
      <c r="CP18" s="330"/>
      <c r="CQ18" s="330"/>
      <c r="CR18" s="104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5"/>
      <c r="EU18" s="5"/>
      <c r="EV18" s="5"/>
    </row>
    <row r="19" spans="1:152" ht="18.75" customHeight="1" x14ac:dyDescent="0.35">
      <c r="A19" s="481"/>
      <c r="B19" s="164" t="s">
        <v>73</v>
      </c>
      <c r="C19" s="355" t="s">
        <v>175</v>
      </c>
      <c r="D19" s="181">
        <f t="shared" si="18"/>
        <v>45</v>
      </c>
      <c r="E19" s="121">
        <f t="shared" ref="E19:G19" si="24">SUM(V19,AI19,AV19,BI19,BV19,CI19)</f>
        <v>5</v>
      </c>
      <c r="F19" s="122">
        <f t="shared" si="24"/>
        <v>15</v>
      </c>
      <c r="G19" s="122">
        <f t="shared" si="24"/>
        <v>30</v>
      </c>
      <c r="H19" s="105">
        <f t="shared" si="20"/>
        <v>0</v>
      </c>
      <c r="I19" s="105"/>
      <c r="J19" s="105"/>
      <c r="K19" s="105"/>
      <c r="L19" s="105"/>
      <c r="M19" s="105"/>
      <c r="N19" s="105">
        <f t="shared" si="21"/>
        <v>0</v>
      </c>
      <c r="O19" s="105"/>
      <c r="P19" s="353">
        <f t="shared" si="3"/>
        <v>1.8</v>
      </c>
      <c r="Q19" s="353">
        <f t="shared" si="4"/>
        <v>0.19999999999999996</v>
      </c>
      <c r="R19" s="174">
        <f t="shared" si="22"/>
        <v>2</v>
      </c>
      <c r="S19" s="309" t="s">
        <v>59</v>
      </c>
      <c r="T19" s="181">
        <v>2</v>
      </c>
      <c r="U19" s="105"/>
      <c r="V19" s="122">
        <v>5</v>
      </c>
      <c r="W19" s="122">
        <v>15</v>
      </c>
      <c r="X19" s="122">
        <v>30</v>
      </c>
      <c r="Y19" s="176"/>
      <c r="Z19" s="176"/>
      <c r="AA19" s="176"/>
      <c r="AB19" s="176"/>
      <c r="AC19" s="176"/>
      <c r="AD19" s="176"/>
      <c r="AE19" s="356"/>
      <c r="AF19" s="42"/>
      <c r="AG19" s="178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7"/>
      <c r="AS19" s="42"/>
      <c r="AT19" s="178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7"/>
      <c r="BG19" s="178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7"/>
      <c r="BS19" s="357"/>
      <c r="BT19" s="178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7"/>
      <c r="CF19" s="358"/>
      <c r="CG19" s="178"/>
      <c r="CH19" s="176"/>
      <c r="CI19" s="176"/>
      <c r="CJ19" s="176"/>
      <c r="CK19" s="176"/>
      <c r="CL19" s="177"/>
      <c r="CM19" s="329"/>
      <c r="CN19" s="330"/>
      <c r="CO19" s="330"/>
      <c r="CP19" s="330"/>
      <c r="CQ19" s="330"/>
      <c r="CR19" s="104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5"/>
      <c r="EU19" s="5"/>
      <c r="EV19" s="5"/>
    </row>
    <row r="20" spans="1:152" ht="17.25" customHeight="1" x14ac:dyDescent="0.35">
      <c r="A20" s="481"/>
      <c r="B20" s="164" t="s">
        <v>75</v>
      </c>
      <c r="C20" s="355" t="s">
        <v>74</v>
      </c>
      <c r="D20" s="181">
        <f t="shared" si="18"/>
        <v>45</v>
      </c>
      <c r="E20" s="121">
        <f t="shared" ref="E20:G20" si="25">SUM(V20,AI20,AV20,BI20,BV20,CI20)</f>
        <v>30</v>
      </c>
      <c r="F20" s="122">
        <f t="shared" si="25"/>
        <v>15</v>
      </c>
      <c r="G20" s="122">
        <f t="shared" si="25"/>
        <v>30</v>
      </c>
      <c r="H20" s="105">
        <f t="shared" si="20"/>
        <v>0</v>
      </c>
      <c r="I20" s="105"/>
      <c r="J20" s="105"/>
      <c r="K20" s="105"/>
      <c r="L20" s="105"/>
      <c r="M20" s="105"/>
      <c r="N20" s="105">
        <f t="shared" si="21"/>
        <v>0</v>
      </c>
      <c r="O20" s="105"/>
      <c r="P20" s="353">
        <f t="shared" si="3"/>
        <v>1.8</v>
      </c>
      <c r="Q20" s="353">
        <f t="shared" si="4"/>
        <v>1.2</v>
      </c>
      <c r="R20" s="174">
        <f t="shared" si="22"/>
        <v>3</v>
      </c>
      <c r="S20" s="359" t="s">
        <v>71</v>
      </c>
      <c r="T20" s="127">
        <v>3</v>
      </c>
      <c r="U20" s="114"/>
      <c r="V20" s="114">
        <v>30</v>
      </c>
      <c r="W20" s="49">
        <v>15</v>
      </c>
      <c r="X20" s="114">
        <v>30</v>
      </c>
      <c r="Y20" s="176"/>
      <c r="Z20" s="176"/>
      <c r="AA20" s="176"/>
      <c r="AB20" s="176"/>
      <c r="AC20" s="176"/>
      <c r="AD20" s="176"/>
      <c r="AE20" s="177"/>
      <c r="AF20" s="42"/>
      <c r="AG20" s="178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42"/>
      <c r="AT20" s="178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7"/>
      <c r="BG20" s="178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7"/>
      <c r="BS20" s="357"/>
      <c r="BT20" s="178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7"/>
      <c r="CF20" s="358"/>
      <c r="CG20" s="178"/>
      <c r="CH20" s="176"/>
      <c r="CI20" s="176"/>
      <c r="CJ20" s="176"/>
      <c r="CK20" s="176"/>
      <c r="CL20" s="177"/>
      <c r="CM20" s="329"/>
      <c r="CN20" s="330"/>
      <c r="CO20" s="330"/>
      <c r="CP20" s="330"/>
      <c r="CQ20" s="330"/>
      <c r="CR20" s="104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5"/>
      <c r="EU20" s="5"/>
      <c r="EV20" s="5"/>
    </row>
    <row r="21" spans="1:152" ht="17.25" customHeight="1" x14ac:dyDescent="0.35">
      <c r="A21" s="481"/>
      <c r="B21" s="164" t="s">
        <v>77</v>
      </c>
      <c r="C21" s="355" t="s">
        <v>76</v>
      </c>
      <c r="D21" s="181">
        <f t="shared" si="18"/>
        <v>45</v>
      </c>
      <c r="E21" s="121">
        <f t="shared" ref="E21:G21" si="26">SUM(V21,AI21,AV21,BI21,BV21,CI21)</f>
        <v>30</v>
      </c>
      <c r="F21" s="122">
        <f t="shared" si="26"/>
        <v>15</v>
      </c>
      <c r="G21" s="122">
        <f t="shared" si="26"/>
        <v>30</v>
      </c>
      <c r="H21" s="105">
        <f t="shared" si="20"/>
        <v>0</v>
      </c>
      <c r="I21" s="105"/>
      <c r="J21" s="105"/>
      <c r="K21" s="105"/>
      <c r="L21" s="105"/>
      <c r="M21" s="105"/>
      <c r="N21" s="105">
        <f t="shared" si="21"/>
        <v>0</v>
      </c>
      <c r="O21" s="105"/>
      <c r="P21" s="353">
        <f t="shared" si="3"/>
        <v>1.8</v>
      </c>
      <c r="Q21" s="353">
        <f t="shared" si="4"/>
        <v>1.2</v>
      </c>
      <c r="R21" s="174">
        <f t="shared" si="22"/>
        <v>3</v>
      </c>
      <c r="S21" s="359" t="s">
        <v>71</v>
      </c>
      <c r="T21" s="127">
        <v>3</v>
      </c>
      <c r="U21" s="114"/>
      <c r="V21" s="114">
        <v>30</v>
      </c>
      <c r="W21" s="49">
        <v>15</v>
      </c>
      <c r="X21" s="114">
        <v>30</v>
      </c>
      <c r="Y21" s="176"/>
      <c r="Z21" s="176"/>
      <c r="AA21" s="176"/>
      <c r="AB21" s="176"/>
      <c r="AC21" s="176"/>
      <c r="AD21" s="176"/>
      <c r="AE21" s="177"/>
      <c r="AF21" s="42"/>
      <c r="AG21" s="178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7"/>
      <c r="AS21" s="42"/>
      <c r="AT21" s="178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7"/>
      <c r="BG21" s="178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7"/>
      <c r="BS21" s="357"/>
      <c r="BT21" s="178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7"/>
      <c r="CF21" s="358"/>
      <c r="CG21" s="178"/>
      <c r="CH21" s="176"/>
      <c r="CI21" s="176"/>
      <c r="CJ21" s="176"/>
      <c r="CK21" s="176"/>
      <c r="CL21" s="177"/>
      <c r="CM21" s="329"/>
      <c r="CN21" s="330"/>
      <c r="CO21" s="330"/>
      <c r="CP21" s="330"/>
      <c r="CQ21" s="330"/>
      <c r="CR21" s="104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5"/>
      <c r="EU21" s="5"/>
      <c r="EV21" s="5"/>
    </row>
    <row r="22" spans="1:152" ht="33" customHeight="1" x14ac:dyDescent="0.35">
      <c r="A22" s="481"/>
      <c r="B22" s="164" t="s">
        <v>79</v>
      </c>
      <c r="C22" s="355" t="s">
        <v>176</v>
      </c>
      <c r="D22" s="181">
        <f t="shared" si="18"/>
        <v>45</v>
      </c>
      <c r="E22" s="121">
        <f t="shared" ref="E22:G22" si="27">SUM(V22,AI22,AV22,BI22,BV22,CI22)</f>
        <v>30</v>
      </c>
      <c r="F22" s="122">
        <f t="shared" si="27"/>
        <v>0</v>
      </c>
      <c r="G22" s="122">
        <f t="shared" si="27"/>
        <v>45</v>
      </c>
      <c r="H22" s="105">
        <f t="shared" si="20"/>
        <v>0</v>
      </c>
      <c r="I22" s="105"/>
      <c r="J22" s="105"/>
      <c r="K22" s="105"/>
      <c r="L22" s="105"/>
      <c r="M22" s="105"/>
      <c r="N22" s="105">
        <f t="shared" si="21"/>
        <v>0</v>
      </c>
      <c r="O22" s="105"/>
      <c r="P22" s="353">
        <f t="shared" si="3"/>
        <v>1.8</v>
      </c>
      <c r="Q22" s="353">
        <f t="shared" si="4"/>
        <v>1.2</v>
      </c>
      <c r="R22" s="174">
        <f t="shared" si="22"/>
        <v>3</v>
      </c>
      <c r="S22" s="359" t="s">
        <v>71</v>
      </c>
      <c r="T22" s="178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42"/>
      <c r="AG22" s="178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42"/>
      <c r="AT22" s="178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7"/>
      <c r="BG22" s="178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7"/>
      <c r="BS22" s="357"/>
      <c r="BT22" s="183">
        <v>3</v>
      </c>
      <c r="BU22" s="122"/>
      <c r="BV22" s="122">
        <v>30</v>
      </c>
      <c r="BW22" s="182"/>
      <c r="BX22" s="122">
        <v>45</v>
      </c>
      <c r="BY22" s="182"/>
      <c r="BZ22" s="182"/>
      <c r="CA22" s="182"/>
      <c r="CB22" s="182"/>
      <c r="CC22" s="182"/>
      <c r="CD22" s="182"/>
      <c r="CE22" s="356"/>
      <c r="CF22" s="358"/>
      <c r="CG22" s="178"/>
      <c r="CH22" s="176"/>
      <c r="CI22" s="176"/>
      <c r="CJ22" s="176"/>
      <c r="CK22" s="176"/>
      <c r="CL22" s="177"/>
      <c r="CM22" s="329"/>
      <c r="CN22" s="330"/>
      <c r="CO22" s="330"/>
      <c r="CP22" s="330"/>
      <c r="CQ22" s="330"/>
      <c r="CR22" s="104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5"/>
      <c r="EU22" s="5"/>
      <c r="EV22" s="5"/>
    </row>
    <row r="23" spans="1:152" ht="32.25" customHeight="1" x14ac:dyDescent="0.35">
      <c r="A23" s="481"/>
      <c r="B23" s="164" t="s">
        <v>81</v>
      </c>
      <c r="C23" s="355" t="s">
        <v>80</v>
      </c>
      <c r="D23" s="181">
        <f t="shared" si="18"/>
        <v>30</v>
      </c>
      <c r="E23" s="121">
        <f t="shared" ref="E23:G23" si="28">SUM(V23,AI23,AV23,BI23,BV23,CI23)</f>
        <v>20</v>
      </c>
      <c r="F23" s="122">
        <f t="shared" si="28"/>
        <v>0</v>
      </c>
      <c r="G23" s="122">
        <f t="shared" si="28"/>
        <v>30</v>
      </c>
      <c r="H23" s="105">
        <f t="shared" si="20"/>
        <v>0</v>
      </c>
      <c r="I23" s="105"/>
      <c r="J23" s="105"/>
      <c r="K23" s="105"/>
      <c r="L23" s="105"/>
      <c r="M23" s="105"/>
      <c r="N23" s="105">
        <f t="shared" si="21"/>
        <v>0</v>
      </c>
      <c r="O23" s="105"/>
      <c r="P23" s="353">
        <f t="shared" si="3"/>
        <v>1.2</v>
      </c>
      <c r="Q23" s="353">
        <f t="shared" si="4"/>
        <v>0.8</v>
      </c>
      <c r="R23" s="174">
        <f t="shared" si="22"/>
        <v>2</v>
      </c>
      <c r="S23" s="359" t="s">
        <v>71</v>
      </c>
      <c r="T23" s="178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42"/>
      <c r="AG23" s="178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7"/>
      <c r="AS23" s="42"/>
      <c r="AT23" s="178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7"/>
      <c r="BG23" s="183">
        <v>2</v>
      </c>
      <c r="BH23" s="122"/>
      <c r="BI23" s="122">
        <v>20</v>
      </c>
      <c r="BJ23" s="182"/>
      <c r="BK23" s="122">
        <v>30</v>
      </c>
      <c r="BL23" s="182"/>
      <c r="BM23" s="182"/>
      <c r="BN23" s="182"/>
      <c r="BO23" s="182"/>
      <c r="BP23" s="182"/>
      <c r="BQ23" s="182"/>
      <c r="BR23" s="243"/>
      <c r="BS23" s="357"/>
      <c r="BT23" s="267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243"/>
      <c r="CF23" s="358"/>
      <c r="CG23" s="178"/>
      <c r="CH23" s="176"/>
      <c r="CI23" s="176"/>
      <c r="CJ23" s="176"/>
      <c r="CK23" s="176"/>
      <c r="CL23" s="177"/>
      <c r="CM23" s="329"/>
      <c r="CN23" s="330"/>
      <c r="CO23" s="330"/>
      <c r="CP23" s="330"/>
      <c r="CQ23" s="330"/>
      <c r="CR23" s="104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5"/>
      <c r="EU23" s="5"/>
      <c r="EV23" s="5"/>
    </row>
    <row r="24" spans="1:152" ht="16.5" customHeight="1" x14ac:dyDescent="0.35">
      <c r="A24" s="481"/>
      <c r="B24" s="164" t="s">
        <v>83</v>
      </c>
      <c r="C24" s="352" t="s">
        <v>82</v>
      </c>
      <c r="D24" s="181">
        <f t="shared" si="18"/>
        <v>15</v>
      </c>
      <c r="E24" s="121">
        <f t="shared" ref="E24:G24" si="29">SUM(V24,AI24,AV24,BI24,BV24,CI24)</f>
        <v>10</v>
      </c>
      <c r="F24" s="122">
        <f t="shared" si="29"/>
        <v>0</v>
      </c>
      <c r="G24" s="122">
        <f t="shared" si="29"/>
        <v>15</v>
      </c>
      <c r="H24" s="105">
        <f t="shared" si="20"/>
        <v>0</v>
      </c>
      <c r="I24" s="105"/>
      <c r="J24" s="105"/>
      <c r="K24" s="105"/>
      <c r="L24" s="105"/>
      <c r="M24" s="105"/>
      <c r="N24" s="105">
        <f t="shared" si="21"/>
        <v>0</v>
      </c>
      <c r="O24" s="105"/>
      <c r="P24" s="353">
        <f t="shared" si="3"/>
        <v>0.6</v>
      </c>
      <c r="Q24" s="353">
        <f t="shared" si="4"/>
        <v>0.4</v>
      </c>
      <c r="R24" s="174">
        <f t="shared" si="22"/>
        <v>1</v>
      </c>
      <c r="S24" s="359" t="s">
        <v>71</v>
      </c>
      <c r="T24" s="124">
        <v>1</v>
      </c>
      <c r="U24" s="49"/>
      <c r="V24" s="49">
        <v>10</v>
      </c>
      <c r="W24" s="176"/>
      <c r="X24" s="49">
        <v>15</v>
      </c>
      <c r="Y24" s="176"/>
      <c r="Z24" s="176"/>
      <c r="AA24" s="176"/>
      <c r="AB24" s="176"/>
      <c r="AC24" s="176"/>
      <c r="AD24" s="176"/>
      <c r="AE24" s="177"/>
      <c r="AF24" s="42"/>
      <c r="AG24" s="178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7"/>
      <c r="AS24" s="42"/>
      <c r="AT24" s="178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7"/>
      <c r="BG24" s="267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243"/>
      <c r="BS24" s="357"/>
      <c r="BT24" s="267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243"/>
      <c r="CF24" s="358"/>
      <c r="CG24" s="178"/>
      <c r="CH24" s="176"/>
      <c r="CI24" s="176"/>
      <c r="CJ24" s="176"/>
      <c r="CK24" s="176"/>
      <c r="CL24" s="177"/>
      <c r="CM24" s="329"/>
      <c r="CN24" s="330"/>
      <c r="CO24" s="330"/>
      <c r="CP24" s="330"/>
      <c r="CQ24" s="330"/>
      <c r="CR24" s="104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5"/>
      <c r="EU24" s="5"/>
      <c r="EV24" s="5"/>
    </row>
    <row r="25" spans="1:152" ht="15.75" customHeight="1" x14ac:dyDescent="0.35">
      <c r="A25" s="481"/>
      <c r="B25" s="164" t="s">
        <v>85</v>
      </c>
      <c r="C25" s="360" t="s">
        <v>84</v>
      </c>
      <c r="D25" s="181">
        <f t="shared" si="18"/>
        <v>30</v>
      </c>
      <c r="E25" s="121">
        <f t="shared" ref="E25:G25" si="30">SUM(V25,AI25,AV25,BI25,BV25,CI25)</f>
        <v>45</v>
      </c>
      <c r="F25" s="122">
        <f t="shared" si="30"/>
        <v>0</v>
      </c>
      <c r="G25" s="122">
        <f t="shared" si="30"/>
        <v>30</v>
      </c>
      <c r="H25" s="105">
        <f t="shared" si="20"/>
        <v>0</v>
      </c>
      <c r="I25" s="105"/>
      <c r="J25" s="105"/>
      <c r="K25" s="105"/>
      <c r="L25" s="105"/>
      <c r="M25" s="105"/>
      <c r="N25" s="105">
        <f t="shared" si="21"/>
        <v>0</v>
      </c>
      <c r="O25" s="105"/>
      <c r="P25" s="353">
        <f t="shared" si="3"/>
        <v>1.2</v>
      </c>
      <c r="Q25" s="353">
        <f t="shared" si="4"/>
        <v>1.8</v>
      </c>
      <c r="R25" s="174">
        <f t="shared" si="22"/>
        <v>3</v>
      </c>
      <c r="S25" s="359" t="s">
        <v>71</v>
      </c>
      <c r="T25" s="127">
        <v>3</v>
      </c>
      <c r="U25" s="114"/>
      <c r="V25" s="114">
        <v>45</v>
      </c>
      <c r="W25" s="176"/>
      <c r="X25" s="114">
        <v>30</v>
      </c>
      <c r="Y25" s="176"/>
      <c r="Z25" s="176"/>
      <c r="AA25" s="176"/>
      <c r="AB25" s="176"/>
      <c r="AC25" s="176"/>
      <c r="AD25" s="176"/>
      <c r="AE25" s="361"/>
      <c r="AF25" s="42"/>
      <c r="AG25" s="178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7"/>
      <c r="AS25" s="42"/>
      <c r="AT25" s="178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7"/>
      <c r="BG25" s="178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7"/>
      <c r="BS25" s="357"/>
      <c r="BT25" s="17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7"/>
      <c r="CF25" s="358"/>
      <c r="CG25" s="178"/>
      <c r="CH25" s="176"/>
      <c r="CI25" s="176"/>
      <c r="CJ25" s="176"/>
      <c r="CK25" s="176"/>
      <c r="CL25" s="177"/>
      <c r="CM25" s="329"/>
      <c r="CN25" s="330"/>
      <c r="CO25" s="330"/>
      <c r="CP25" s="330"/>
      <c r="CQ25" s="330"/>
      <c r="CR25" s="104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5"/>
      <c r="EU25" s="5"/>
      <c r="EV25" s="5"/>
    </row>
    <row r="26" spans="1:152" ht="15.75" customHeight="1" x14ac:dyDescent="0.35">
      <c r="A26" s="481"/>
      <c r="B26" s="164" t="s">
        <v>87</v>
      </c>
      <c r="C26" s="360" t="s">
        <v>86</v>
      </c>
      <c r="D26" s="181">
        <f t="shared" si="18"/>
        <v>135</v>
      </c>
      <c r="E26" s="121">
        <f t="shared" ref="E26:G26" si="31">SUM(V26,AI26,AV26,BI26,BV26,CI26)</f>
        <v>90</v>
      </c>
      <c r="F26" s="122">
        <f t="shared" si="31"/>
        <v>45</v>
      </c>
      <c r="G26" s="122">
        <f t="shared" si="31"/>
        <v>90</v>
      </c>
      <c r="H26" s="105">
        <f t="shared" si="20"/>
        <v>0</v>
      </c>
      <c r="I26" s="105"/>
      <c r="J26" s="105"/>
      <c r="K26" s="105"/>
      <c r="L26" s="105"/>
      <c r="M26" s="105"/>
      <c r="N26" s="105">
        <f t="shared" si="21"/>
        <v>0</v>
      </c>
      <c r="O26" s="105"/>
      <c r="P26" s="353">
        <f t="shared" si="3"/>
        <v>5.4</v>
      </c>
      <c r="Q26" s="353">
        <f t="shared" si="4"/>
        <v>3.5999999999999996</v>
      </c>
      <c r="R26" s="174">
        <f t="shared" si="22"/>
        <v>9</v>
      </c>
      <c r="S26" s="359" t="s">
        <v>51</v>
      </c>
      <c r="T26" s="178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42"/>
      <c r="AG26" s="127">
        <v>3</v>
      </c>
      <c r="AH26" s="114"/>
      <c r="AI26" s="114">
        <v>30</v>
      </c>
      <c r="AJ26" s="114">
        <v>15</v>
      </c>
      <c r="AK26" s="114">
        <v>30</v>
      </c>
      <c r="AL26" s="176"/>
      <c r="AM26" s="176"/>
      <c r="AN26" s="176"/>
      <c r="AO26" s="176"/>
      <c r="AP26" s="176"/>
      <c r="AQ26" s="176"/>
      <c r="AR26" s="177"/>
      <c r="AS26" s="42"/>
      <c r="AT26" s="127">
        <v>3</v>
      </c>
      <c r="AU26" s="114"/>
      <c r="AV26" s="114">
        <v>30</v>
      </c>
      <c r="AW26" s="114">
        <v>15</v>
      </c>
      <c r="AX26" s="114">
        <v>30</v>
      </c>
      <c r="AY26" s="176"/>
      <c r="AZ26" s="176"/>
      <c r="BA26" s="176"/>
      <c r="BB26" s="176"/>
      <c r="BC26" s="176"/>
      <c r="BD26" s="176"/>
      <c r="BE26" s="176"/>
      <c r="BF26" s="177"/>
      <c r="BG26" s="127">
        <v>3</v>
      </c>
      <c r="BH26" s="114"/>
      <c r="BI26" s="114">
        <v>30</v>
      </c>
      <c r="BJ26" s="114">
        <v>15</v>
      </c>
      <c r="BK26" s="114">
        <v>30</v>
      </c>
      <c r="BL26" s="176"/>
      <c r="BM26" s="176"/>
      <c r="BN26" s="176"/>
      <c r="BO26" s="176"/>
      <c r="BP26" s="176"/>
      <c r="BQ26" s="176"/>
      <c r="BR26" s="177"/>
      <c r="BS26" s="357"/>
      <c r="BT26" s="178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7"/>
      <c r="CF26" s="358"/>
      <c r="CG26" s="178"/>
      <c r="CH26" s="176"/>
      <c r="CI26" s="176"/>
      <c r="CJ26" s="176"/>
      <c r="CK26" s="176"/>
      <c r="CL26" s="177"/>
      <c r="CM26" s="329"/>
      <c r="CN26" s="330"/>
      <c r="CO26" s="330"/>
      <c r="CP26" s="330"/>
      <c r="CQ26" s="330"/>
      <c r="CR26" s="104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5"/>
      <c r="EU26" s="5"/>
      <c r="EV26" s="5"/>
    </row>
    <row r="27" spans="1:152" ht="17.25" customHeight="1" x14ac:dyDescent="0.35">
      <c r="A27" s="481"/>
      <c r="B27" s="164" t="s">
        <v>89</v>
      </c>
      <c r="C27" s="184" t="s">
        <v>88</v>
      </c>
      <c r="D27" s="181">
        <f t="shared" ref="D27:D31" si="32">SUM(W27,X27,Y27,AJ27,AK27,AL27,AW27,AX27,AY27,BJ27,BK27,BL27,BW27,BX27,BY27,CJ27,CK27,CL27)</f>
        <v>120</v>
      </c>
      <c r="E27" s="121">
        <f t="shared" ref="E27:E31" si="33">SUM(V27,AV27,BV27,CI27,BI27,AI27)</f>
        <v>80</v>
      </c>
      <c r="F27" s="122">
        <f t="shared" ref="F27:H27" si="34">SUM(W27,AJ27,AW27,BJ27,BW27,CJ27)</f>
        <v>0</v>
      </c>
      <c r="G27" s="122">
        <f t="shared" si="34"/>
        <v>120</v>
      </c>
      <c r="H27" s="105">
        <f t="shared" si="34"/>
        <v>0</v>
      </c>
      <c r="I27" s="105"/>
      <c r="J27" s="105"/>
      <c r="K27" s="105"/>
      <c r="L27" s="105"/>
      <c r="M27" s="105"/>
      <c r="N27" s="105">
        <f t="shared" ref="N27:N31" si="35">SUM(AE27,AR27,BE27,BR27,CE27,CR27)</f>
        <v>0</v>
      </c>
      <c r="O27" s="105"/>
      <c r="P27" s="362">
        <f t="shared" si="3"/>
        <v>4.8</v>
      </c>
      <c r="Q27" s="362">
        <f t="shared" si="4"/>
        <v>3.2</v>
      </c>
      <c r="R27" s="174">
        <f t="shared" si="22"/>
        <v>8</v>
      </c>
      <c r="S27" s="175" t="s">
        <v>71</v>
      </c>
      <c r="T27" s="178"/>
      <c r="U27" s="114"/>
      <c r="V27" s="176"/>
      <c r="W27" s="176"/>
      <c r="X27" s="176"/>
      <c r="Y27" s="176"/>
      <c r="Z27" s="176"/>
      <c r="AA27" s="176"/>
      <c r="AB27" s="176"/>
      <c r="AC27" s="176"/>
      <c r="AD27" s="176"/>
      <c r="AE27" s="177"/>
      <c r="AF27" s="125"/>
      <c r="AG27" s="49">
        <v>3</v>
      </c>
      <c r="AH27" s="49"/>
      <c r="AI27" s="49">
        <v>30</v>
      </c>
      <c r="AJ27" s="176"/>
      <c r="AK27" s="49">
        <v>45</v>
      </c>
      <c r="AL27" s="176"/>
      <c r="AM27" s="176"/>
      <c r="AN27" s="176"/>
      <c r="AO27" s="176"/>
      <c r="AP27" s="176"/>
      <c r="AQ27" s="176"/>
      <c r="AR27" s="176"/>
      <c r="AS27" s="115"/>
      <c r="AT27" s="127">
        <v>3</v>
      </c>
      <c r="AU27" s="114"/>
      <c r="AV27" s="49">
        <v>30</v>
      </c>
      <c r="AW27" s="176"/>
      <c r="AX27" s="49">
        <v>45</v>
      </c>
      <c r="AY27" s="176"/>
      <c r="AZ27" s="176"/>
      <c r="BA27" s="176"/>
      <c r="BB27" s="176"/>
      <c r="BC27" s="176"/>
      <c r="BD27" s="176"/>
      <c r="BE27" s="177"/>
      <c r="BF27" s="125"/>
      <c r="BG27" s="49">
        <v>2</v>
      </c>
      <c r="BH27" s="49"/>
      <c r="BI27" s="49">
        <v>20</v>
      </c>
      <c r="BJ27" s="176"/>
      <c r="BK27" s="49">
        <v>30</v>
      </c>
      <c r="BL27" s="176"/>
      <c r="BM27" s="176"/>
      <c r="BN27" s="176"/>
      <c r="BO27" s="176"/>
      <c r="BP27" s="176"/>
      <c r="BQ27" s="176"/>
      <c r="BR27" s="176"/>
      <c r="BS27" s="117"/>
      <c r="BT27" s="178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7"/>
      <c r="CF27" s="42"/>
      <c r="CG27" s="178"/>
      <c r="CH27" s="176"/>
      <c r="CI27" s="176"/>
      <c r="CJ27" s="176"/>
      <c r="CK27" s="176"/>
      <c r="CL27" s="177"/>
      <c r="CM27" s="179"/>
      <c r="CN27" s="176"/>
      <c r="CO27" s="176"/>
      <c r="CP27" s="176"/>
      <c r="CQ27" s="176"/>
      <c r="CR27" s="177"/>
      <c r="CS27" s="47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5"/>
      <c r="EU27" s="5"/>
      <c r="EV27" s="5"/>
    </row>
    <row r="28" spans="1:152" ht="17.25" customHeight="1" x14ac:dyDescent="0.35">
      <c r="A28" s="481"/>
      <c r="B28" s="164" t="s">
        <v>91</v>
      </c>
      <c r="C28" s="184" t="s">
        <v>90</v>
      </c>
      <c r="D28" s="181">
        <f t="shared" si="32"/>
        <v>165</v>
      </c>
      <c r="E28" s="121">
        <f t="shared" si="33"/>
        <v>110</v>
      </c>
      <c r="F28" s="122">
        <f t="shared" ref="F28:H28" si="36">SUM(W28,AJ28,AW28,BJ28,BW28,CJ28)</f>
        <v>0</v>
      </c>
      <c r="G28" s="122">
        <f t="shared" si="36"/>
        <v>165</v>
      </c>
      <c r="H28" s="105">
        <f t="shared" si="36"/>
        <v>0</v>
      </c>
      <c r="I28" s="105"/>
      <c r="J28" s="105"/>
      <c r="K28" s="105"/>
      <c r="L28" s="105"/>
      <c r="M28" s="105"/>
      <c r="N28" s="105">
        <f t="shared" si="35"/>
        <v>0</v>
      </c>
      <c r="O28" s="105"/>
      <c r="P28" s="362">
        <f t="shared" si="3"/>
        <v>6.6</v>
      </c>
      <c r="Q28" s="362">
        <f t="shared" si="4"/>
        <v>4.4000000000000004</v>
      </c>
      <c r="R28" s="174">
        <f t="shared" si="22"/>
        <v>11</v>
      </c>
      <c r="S28" s="175" t="s">
        <v>71</v>
      </c>
      <c r="T28" s="178"/>
      <c r="U28" s="114"/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25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15"/>
      <c r="AT28" s="127">
        <v>3</v>
      </c>
      <c r="AU28" s="114"/>
      <c r="AV28" s="114">
        <v>30</v>
      </c>
      <c r="AW28" s="176"/>
      <c r="AX28" s="114">
        <v>45</v>
      </c>
      <c r="AY28" s="176"/>
      <c r="AZ28" s="176"/>
      <c r="BA28" s="176"/>
      <c r="BB28" s="176"/>
      <c r="BC28" s="176"/>
      <c r="BD28" s="176"/>
      <c r="BE28" s="177"/>
      <c r="BF28" s="125"/>
      <c r="BG28" s="114">
        <v>2</v>
      </c>
      <c r="BH28" s="114"/>
      <c r="BI28" s="114">
        <v>20</v>
      </c>
      <c r="BJ28" s="176"/>
      <c r="BK28" s="114">
        <v>30</v>
      </c>
      <c r="BL28" s="176"/>
      <c r="BM28" s="176"/>
      <c r="BN28" s="176"/>
      <c r="BO28" s="176"/>
      <c r="BP28" s="176"/>
      <c r="BQ28" s="176"/>
      <c r="BR28" s="176"/>
      <c r="BS28" s="117"/>
      <c r="BT28" s="124">
        <v>3</v>
      </c>
      <c r="BU28" s="49"/>
      <c r="BV28" s="49">
        <v>30</v>
      </c>
      <c r="BW28" s="176"/>
      <c r="BX28" s="49">
        <v>45</v>
      </c>
      <c r="BY28" s="176"/>
      <c r="BZ28" s="176"/>
      <c r="CA28" s="176"/>
      <c r="CB28" s="176"/>
      <c r="CC28" s="176"/>
      <c r="CD28" s="176"/>
      <c r="CE28" s="361"/>
      <c r="CF28" s="42"/>
      <c r="CG28" s="124">
        <v>3</v>
      </c>
      <c r="CH28" s="49"/>
      <c r="CI28" s="49">
        <v>30</v>
      </c>
      <c r="CJ28" s="176"/>
      <c r="CK28" s="49">
        <v>45</v>
      </c>
      <c r="CL28" s="177"/>
      <c r="CM28" s="179"/>
      <c r="CN28" s="176"/>
      <c r="CO28" s="176"/>
      <c r="CP28" s="176"/>
      <c r="CQ28" s="176"/>
      <c r="CR28" s="177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5"/>
      <c r="EU28" s="5"/>
      <c r="EV28" s="5"/>
    </row>
    <row r="29" spans="1:152" ht="12.75" customHeight="1" x14ac:dyDescent="0.35">
      <c r="A29" s="481"/>
      <c r="B29" s="164" t="s">
        <v>93</v>
      </c>
      <c r="C29" s="184" t="s">
        <v>92</v>
      </c>
      <c r="D29" s="181">
        <f t="shared" si="32"/>
        <v>180</v>
      </c>
      <c r="E29" s="121">
        <f t="shared" si="33"/>
        <v>120</v>
      </c>
      <c r="F29" s="122">
        <f t="shared" ref="F29:H29" si="37">SUM(W29,AJ29,AW29,BJ29,BW29,CJ29)</f>
        <v>0</v>
      </c>
      <c r="G29" s="122">
        <f t="shared" si="37"/>
        <v>180</v>
      </c>
      <c r="H29" s="105">
        <f t="shared" si="37"/>
        <v>0</v>
      </c>
      <c r="I29" s="105"/>
      <c r="J29" s="105"/>
      <c r="K29" s="105"/>
      <c r="L29" s="105"/>
      <c r="M29" s="105"/>
      <c r="N29" s="105">
        <f t="shared" si="35"/>
        <v>0</v>
      </c>
      <c r="O29" s="105"/>
      <c r="P29" s="362">
        <f t="shared" si="3"/>
        <v>7.2</v>
      </c>
      <c r="Q29" s="362">
        <f t="shared" si="4"/>
        <v>4.8</v>
      </c>
      <c r="R29" s="174">
        <f t="shared" si="22"/>
        <v>12</v>
      </c>
      <c r="S29" s="175" t="s">
        <v>71</v>
      </c>
      <c r="T29" s="178"/>
      <c r="U29" s="114"/>
      <c r="V29" s="176"/>
      <c r="W29" s="176"/>
      <c r="X29" s="176"/>
      <c r="Y29" s="176"/>
      <c r="Z29" s="176"/>
      <c r="AA29" s="176"/>
      <c r="AB29" s="176"/>
      <c r="AC29" s="176"/>
      <c r="AD29" s="176"/>
      <c r="AE29" s="177"/>
      <c r="AF29" s="125"/>
      <c r="AG29" s="49">
        <v>2</v>
      </c>
      <c r="AH29" s="49"/>
      <c r="AI29" s="49">
        <v>20</v>
      </c>
      <c r="AJ29" s="176"/>
      <c r="AK29" s="49">
        <v>30</v>
      </c>
      <c r="AL29" s="176"/>
      <c r="AM29" s="176"/>
      <c r="AN29" s="176"/>
      <c r="AO29" s="176"/>
      <c r="AP29" s="176"/>
      <c r="AQ29" s="176"/>
      <c r="AR29" s="176"/>
      <c r="AS29" s="115"/>
      <c r="AT29" s="124">
        <v>2</v>
      </c>
      <c r="AU29" s="49"/>
      <c r="AV29" s="49">
        <v>20</v>
      </c>
      <c r="AW29" s="176"/>
      <c r="AX29" s="49">
        <v>30</v>
      </c>
      <c r="AY29" s="176"/>
      <c r="AZ29" s="176"/>
      <c r="BA29" s="176"/>
      <c r="BB29" s="176"/>
      <c r="BC29" s="176"/>
      <c r="BD29" s="176"/>
      <c r="BE29" s="177"/>
      <c r="BF29" s="125"/>
      <c r="BG29" s="114">
        <v>2</v>
      </c>
      <c r="BH29" s="114"/>
      <c r="BI29" s="114">
        <v>20</v>
      </c>
      <c r="BJ29" s="176"/>
      <c r="BK29" s="114">
        <v>30</v>
      </c>
      <c r="BL29" s="176"/>
      <c r="BM29" s="176"/>
      <c r="BN29" s="176"/>
      <c r="BO29" s="176"/>
      <c r="BP29" s="176"/>
      <c r="BQ29" s="176"/>
      <c r="BR29" s="176"/>
      <c r="BS29" s="117"/>
      <c r="BT29" s="124">
        <v>3</v>
      </c>
      <c r="BU29" s="49"/>
      <c r="BV29" s="49">
        <v>30</v>
      </c>
      <c r="BW29" s="176"/>
      <c r="BX29" s="49">
        <v>45</v>
      </c>
      <c r="BY29" s="176"/>
      <c r="BZ29" s="176"/>
      <c r="CA29" s="176"/>
      <c r="CB29" s="176"/>
      <c r="CC29" s="176"/>
      <c r="CD29" s="176"/>
      <c r="CE29" s="361"/>
      <c r="CF29" s="42"/>
      <c r="CG29" s="124">
        <v>3</v>
      </c>
      <c r="CH29" s="49"/>
      <c r="CI29" s="49">
        <v>30</v>
      </c>
      <c r="CJ29" s="176"/>
      <c r="CK29" s="49">
        <v>45</v>
      </c>
      <c r="CL29" s="361"/>
      <c r="CM29" s="179"/>
      <c r="CN29" s="176"/>
      <c r="CO29" s="176"/>
      <c r="CP29" s="176"/>
      <c r="CQ29" s="176"/>
      <c r="CR29" s="177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5"/>
      <c r="EU29" s="5"/>
      <c r="EV29" s="5"/>
    </row>
    <row r="30" spans="1:152" ht="12.75" customHeight="1" x14ac:dyDescent="0.35">
      <c r="A30" s="481"/>
      <c r="B30" s="164" t="s">
        <v>95</v>
      </c>
      <c r="C30" s="184" t="s">
        <v>94</v>
      </c>
      <c r="D30" s="181">
        <f t="shared" si="32"/>
        <v>75</v>
      </c>
      <c r="E30" s="121">
        <f t="shared" si="33"/>
        <v>50</v>
      </c>
      <c r="F30" s="122">
        <f t="shared" ref="F30:H30" si="38">SUM(W30,AJ30,AW30,BJ30,BW30,CJ30)</f>
        <v>0</v>
      </c>
      <c r="G30" s="122">
        <f t="shared" si="38"/>
        <v>75</v>
      </c>
      <c r="H30" s="105">
        <f t="shared" si="38"/>
        <v>0</v>
      </c>
      <c r="I30" s="105"/>
      <c r="J30" s="105"/>
      <c r="K30" s="105"/>
      <c r="L30" s="105"/>
      <c r="M30" s="105"/>
      <c r="N30" s="105">
        <f t="shared" si="35"/>
        <v>0</v>
      </c>
      <c r="O30" s="105"/>
      <c r="P30" s="362">
        <f t="shared" si="3"/>
        <v>3</v>
      </c>
      <c r="Q30" s="362">
        <f t="shared" si="4"/>
        <v>2</v>
      </c>
      <c r="R30" s="174">
        <f t="shared" si="22"/>
        <v>5</v>
      </c>
      <c r="S30" s="175" t="s">
        <v>71</v>
      </c>
      <c r="T30" s="178"/>
      <c r="U30" s="114"/>
      <c r="V30" s="176"/>
      <c r="W30" s="176"/>
      <c r="X30" s="176"/>
      <c r="Y30" s="176"/>
      <c r="Z30" s="176"/>
      <c r="AA30" s="176"/>
      <c r="AB30" s="176"/>
      <c r="AC30" s="176"/>
      <c r="AD30" s="176"/>
      <c r="AE30" s="177"/>
      <c r="AF30" s="125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15"/>
      <c r="AT30" s="178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7"/>
      <c r="BF30" s="125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17"/>
      <c r="BT30" s="124">
        <v>2</v>
      </c>
      <c r="BU30" s="49"/>
      <c r="BV30" s="49">
        <v>20</v>
      </c>
      <c r="BW30" s="176"/>
      <c r="BX30" s="49">
        <v>30</v>
      </c>
      <c r="BY30" s="176"/>
      <c r="BZ30" s="176"/>
      <c r="CA30" s="176"/>
      <c r="CB30" s="176"/>
      <c r="CC30" s="176"/>
      <c r="CD30" s="176"/>
      <c r="CE30" s="177"/>
      <c r="CF30" s="42"/>
      <c r="CG30" s="124">
        <v>3</v>
      </c>
      <c r="CH30" s="49"/>
      <c r="CI30" s="49">
        <v>30</v>
      </c>
      <c r="CJ30" s="176"/>
      <c r="CK30" s="49">
        <v>45</v>
      </c>
      <c r="CL30" s="177"/>
      <c r="CM30" s="179"/>
      <c r="CN30" s="176"/>
      <c r="CO30" s="176"/>
      <c r="CP30" s="176"/>
      <c r="CQ30" s="176"/>
      <c r="CR30" s="177"/>
      <c r="CS30" s="47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5"/>
      <c r="EU30" s="5"/>
      <c r="EV30" s="5"/>
    </row>
    <row r="31" spans="1:152" ht="12.75" customHeight="1" x14ac:dyDescent="0.35">
      <c r="A31" s="481"/>
      <c r="B31" s="164" t="s">
        <v>97</v>
      </c>
      <c r="C31" s="184" t="s">
        <v>96</v>
      </c>
      <c r="D31" s="181">
        <f t="shared" si="32"/>
        <v>75</v>
      </c>
      <c r="E31" s="121">
        <f t="shared" si="33"/>
        <v>50</v>
      </c>
      <c r="F31" s="122">
        <f t="shared" ref="F31:H31" si="39">SUM(W31,AJ31,AW31,BJ31,BW31,CJ31)</f>
        <v>0</v>
      </c>
      <c r="G31" s="122">
        <f t="shared" si="39"/>
        <v>75</v>
      </c>
      <c r="H31" s="105">
        <f t="shared" si="39"/>
        <v>0</v>
      </c>
      <c r="I31" s="105"/>
      <c r="J31" s="105"/>
      <c r="K31" s="105"/>
      <c r="L31" s="105"/>
      <c r="M31" s="105"/>
      <c r="N31" s="105">
        <f t="shared" si="35"/>
        <v>0</v>
      </c>
      <c r="O31" s="105"/>
      <c r="P31" s="362">
        <f t="shared" si="3"/>
        <v>3</v>
      </c>
      <c r="Q31" s="362">
        <f t="shared" si="4"/>
        <v>2</v>
      </c>
      <c r="R31" s="174">
        <f t="shared" si="22"/>
        <v>5</v>
      </c>
      <c r="S31" s="175" t="s">
        <v>71</v>
      </c>
      <c r="T31" s="178"/>
      <c r="U31" s="114"/>
      <c r="V31" s="176"/>
      <c r="W31" s="176"/>
      <c r="X31" s="176"/>
      <c r="Y31" s="176"/>
      <c r="Z31" s="176"/>
      <c r="AA31" s="176"/>
      <c r="AB31" s="176"/>
      <c r="AC31" s="176"/>
      <c r="AD31" s="176"/>
      <c r="AE31" s="177"/>
      <c r="AF31" s="125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15"/>
      <c r="AT31" s="178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7"/>
      <c r="BF31" s="125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17"/>
      <c r="BT31" s="124">
        <v>2</v>
      </c>
      <c r="BU31" s="49"/>
      <c r="BV31" s="49">
        <v>20</v>
      </c>
      <c r="BW31" s="176"/>
      <c r="BX31" s="49">
        <v>30</v>
      </c>
      <c r="BY31" s="176"/>
      <c r="BZ31" s="176"/>
      <c r="CA31" s="176"/>
      <c r="CB31" s="176"/>
      <c r="CC31" s="176"/>
      <c r="CD31" s="176"/>
      <c r="CE31" s="177"/>
      <c r="CF31" s="42"/>
      <c r="CG31" s="124">
        <v>3</v>
      </c>
      <c r="CH31" s="49"/>
      <c r="CI31" s="49">
        <v>30</v>
      </c>
      <c r="CJ31" s="176"/>
      <c r="CK31" s="49">
        <v>45</v>
      </c>
      <c r="CL31" s="177"/>
      <c r="CM31" s="179"/>
      <c r="CN31" s="176"/>
      <c r="CO31" s="176"/>
      <c r="CP31" s="176"/>
      <c r="CQ31" s="176"/>
      <c r="CR31" s="177"/>
      <c r="CS31" s="47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5"/>
      <c r="EU31" s="5"/>
      <c r="EV31" s="5"/>
    </row>
    <row r="32" spans="1:152" ht="12.75" customHeight="1" x14ac:dyDescent="0.35">
      <c r="A32" s="481"/>
      <c r="B32" s="164" t="s">
        <v>99</v>
      </c>
      <c r="C32" s="360" t="s">
        <v>98</v>
      </c>
      <c r="D32" s="181">
        <f t="shared" ref="D32:D35" si="40">SUM(W32,X32,AJ32,AK32,AW32,AX32,AY32,BJ32,BK32,BL32,BW32,BX32,BY32,CJ32,CK32,CL32)</f>
        <v>105</v>
      </c>
      <c r="E32" s="121">
        <f t="shared" ref="E32:G32" si="41">SUM(V32,AI32,AV32,BI32,BV32,CI32)</f>
        <v>70</v>
      </c>
      <c r="F32" s="122">
        <f t="shared" si="41"/>
        <v>45</v>
      </c>
      <c r="G32" s="122">
        <f t="shared" si="41"/>
        <v>45</v>
      </c>
      <c r="H32" s="105">
        <f t="shared" ref="H32:H35" si="42">SUM(AY32,BL32,BY32,CL32)</f>
        <v>15</v>
      </c>
      <c r="I32" s="105"/>
      <c r="J32" s="105"/>
      <c r="K32" s="105"/>
      <c r="L32" s="105"/>
      <c r="M32" s="105"/>
      <c r="N32" s="105">
        <f t="shared" ref="N32:N35" si="43">SUM(BE32,BR32,CE32)</f>
        <v>0</v>
      </c>
      <c r="O32" s="105"/>
      <c r="P32" s="353">
        <f t="shared" si="3"/>
        <v>4.2</v>
      </c>
      <c r="Q32" s="353">
        <f t="shared" si="4"/>
        <v>2.8</v>
      </c>
      <c r="R32" s="174">
        <f t="shared" si="22"/>
        <v>7</v>
      </c>
      <c r="S32" s="359" t="s">
        <v>62</v>
      </c>
      <c r="T32" s="178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7"/>
      <c r="AF32" s="42"/>
      <c r="AG32" s="127">
        <v>5</v>
      </c>
      <c r="AH32" s="114"/>
      <c r="AI32" s="114">
        <v>50</v>
      </c>
      <c r="AJ32" s="114">
        <v>30</v>
      </c>
      <c r="AK32" s="114">
        <v>45</v>
      </c>
      <c r="AL32" s="176"/>
      <c r="AM32" s="176"/>
      <c r="AN32" s="176"/>
      <c r="AO32" s="176"/>
      <c r="AP32" s="176"/>
      <c r="AQ32" s="176"/>
      <c r="AR32" s="177"/>
      <c r="AS32" s="42"/>
      <c r="AT32" s="127">
        <v>2</v>
      </c>
      <c r="AU32" s="114"/>
      <c r="AV32" s="114">
        <v>20</v>
      </c>
      <c r="AW32" s="114">
        <v>15</v>
      </c>
      <c r="AX32" s="176"/>
      <c r="AY32" s="114">
        <v>15</v>
      </c>
      <c r="AZ32" s="114"/>
      <c r="BA32" s="114"/>
      <c r="BB32" s="114"/>
      <c r="BC32" s="114"/>
      <c r="BD32" s="114"/>
      <c r="BE32" s="363"/>
      <c r="BF32" s="177"/>
      <c r="BG32" s="178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7"/>
      <c r="BS32" s="357"/>
      <c r="BT32" s="178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7"/>
      <c r="CF32" s="358"/>
      <c r="CG32" s="178"/>
      <c r="CH32" s="176"/>
      <c r="CI32" s="176"/>
      <c r="CJ32" s="176"/>
      <c r="CK32" s="176"/>
      <c r="CL32" s="177"/>
      <c r="CM32" s="329"/>
      <c r="CN32" s="330"/>
      <c r="CO32" s="330"/>
      <c r="CP32" s="330"/>
      <c r="CQ32" s="330"/>
      <c r="CR32" s="104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5"/>
      <c r="EU32" s="5"/>
      <c r="EV32" s="5"/>
    </row>
    <row r="33" spans="1:152" ht="16.5" customHeight="1" x14ac:dyDescent="0.35">
      <c r="A33" s="481"/>
      <c r="B33" s="164" t="s">
        <v>100</v>
      </c>
      <c r="C33" s="360" t="s">
        <v>177</v>
      </c>
      <c r="D33" s="181">
        <f t="shared" si="40"/>
        <v>90</v>
      </c>
      <c r="E33" s="121">
        <f t="shared" ref="E33:G33" si="44">SUM(V33,AI33,AV33,BI33,BV33,CI33)</f>
        <v>35</v>
      </c>
      <c r="F33" s="122">
        <f t="shared" si="44"/>
        <v>30</v>
      </c>
      <c r="G33" s="122">
        <f t="shared" si="44"/>
        <v>30</v>
      </c>
      <c r="H33" s="105">
        <f t="shared" si="42"/>
        <v>30</v>
      </c>
      <c r="I33" s="105"/>
      <c r="J33" s="105"/>
      <c r="K33" s="105"/>
      <c r="L33" s="105"/>
      <c r="M33" s="105"/>
      <c r="N33" s="105">
        <f t="shared" si="43"/>
        <v>0</v>
      </c>
      <c r="O33" s="105"/>
      <c r="P33" s="353">
        <f t="shared" si="3"/>
        <v>3.6</v>
      </c>
      <c r="Q33" s="353">
        <f t="shared" si="4"/>
        <v>1.4</v>
      </c>
      <c r="R33" s="174">
        <f t="shared" si="22"/>
        <v>5</v>
      </c>
      <c r="S33" s="359" t="s">
        <v>62</v>
      </c>
      <c r="T33" s="178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7"/>
      <c r="AF33" s="42"/>
      <c r="AG33" s="181">
        <v>3</v>
      </c>
      <c r="AH33" s="105"/>
      <c r="AI33" s="105">
        <v>30</v>
      </c>
      <c r="AJ33" s="105">
        <v>15</v>
      </c>
      <c r="AK33" s="105">
        <v>30</v>
      </c>
      <c r="AL33" s="182"/>
      <c r="AM33" s="182"/>
      <c r="AN33" s="182"/>
      <c r="AO33" s="182"/>
      <c r="AP33" s="182"/>
      <c r="AQ33" s="182"/>
      <c r="AR33" s="243"/>
      <c r="AS33" s="244"/>
      <c r="AT33" s="181">
        <v>2</v>
      </c>
      <c r="AU33" s="105"/>
      <c r="AV33" s="105">
        <v>5</v>
      </c>
      <c r="AW33" s="105">
        <v>15</v>
      </c>
      <c r="AX33" s="182"/>
      <c r="AY33" s="105">
        <v>30</v>
      </c>
      <c r="AZ33" s="114"/>
      <c r="BA33" s="114"/>
      <c r="BB33" s="114"/>
      <c r="BC33" s="114"/>
      <c r="BD33" s="114"/>
      <c r="BE33" s="363"/>
      <c r="BF33" s="177"/>
      <c r="BG33" s="178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7"/>
      <c r="BS33" s="357"/>
      <c r="BT33" s="178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7"/>
      <c r="CF33" s="358"/>
      <c r="CG33" s="178"/>
      <c r="CH33" s="176"/>
      <c r="CI33" s="176"/>
      <c r="CJ33" s="176"/>
      <c r="CK33" s="176"/>
      <c r="CL33" s="177"/>
      <c r="CM33" s="329"/>
      <c r="CN33" s="330"/>
      <c r="CO33" s="330"/>
      <c r="CP33" s="330"/>
      <c r="CQ33" s="330"/>
      <c r="CR33" s="104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5"/>
      <c r="EU33" s="5"/>
      <c r="EV33" s="5"/>
    </row>
    <row r="34" spans="1:152" ht="16.5" customHeight="1" x14ac:dyDescent="0.35">
      <c r="A34" s="481"/>
      <c r="B34" s="164" t="s">
        <v>102</v>
      </c>
      <c r="C34" s="360" t="s">
        <v>178</v>
      </c>
      <c r="D34" s="181">
        <f t="shared" si="40"/>
        <v>30</v>
      </c>
      <c r="E34" s="121">
        <f t="shared" ref="E34:G34" si="45">SUM(V34,AI34,AV34,BI34,BV34,CI34)</f>
        <v>20</v>
      </c>
      <c r="F34" s="122">
        <f t="shared" si="45"/>
        <v>15</v>
      </c>
      <c r="G34" s="122">
        <f t="shared" si="45"/>
        <v>15</v>
      </c>
      <c r="H34" s="105">
        <f t="shared" si="42"/>
        <v>0</v>
      </c>
      <c r="I34" s="105"/>
      <c r="J34" s="105"/>
      <c r="K34" s="105"/>
      <c r="L34" s="105"/>
      <c r="M34" s="105"/>
      <c r="N34" s="105">
        <f t="shared" si="43"/>
        <v>0</v>
      </c>
      <c r="O34" s="105"/>
      <c r="P34" s="353">
        <f t="shared" si="3"/>
        <v>1.2</v>
      </c>
      <c r="Q34" s="353">
        <f t="shared" si="4"/>
        <v>0.8</v>
      </c>
      <c r="R34" s="174">
        <f t="shared" si="22"/>
        <v>2</v>
      </c>
      <c r="S34" s="359" t="s">
        <v>71</v>
      </c>
      <c r="T34" s="267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243"/>
      <c r="AF34" s="244"/>
      <c r="AG34" s="267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243"/>
      <c r="AS34" s="244"/>
      <c r="AT34" s="267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243"/>
      <c r="BG34" s="181">
        <v>2</v>
      </c>
      <c r="BH34" s="105"/>
      <c r="BI34" s="105">
        <v>20</v>
      </c>
      <c r="BJ34" s="105">
        <v>15</v>
      </c>
      <c r="BK34" s="105">
        <v>15</v>
      </c>
      <c r="BL34" s="182"/>
      <c r="BM34" s="182"/>
      <c r="BN34" s="182"/>
      <c r="BO34" s="182"/>
      <c r="BP34" s="182"/>
      <c r="BQ34" s="182"/>
      <c r="BR34" s="243"/>
      <c r="BS34" s="357"/>
      <c r="BT34" s="178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7"/>
      <c r="CF34" s="358"/>
      <c r="CG34" s="178"/>
      <c r="CH34" s="176"/>
      <c r="CI34" s="176"/>
      <c r="CJ34" s="176"/>
      <c r="CK34" s="176"/>
      <c r="CL34" s="177"/>
      <c r="CM34" s="329"/>
      <c r="CN34" s="330"/>
      <c r="CO34" s="330"/>
      <c r="CP34" s="330"/>
      <c r="CQ34" s="330"/>
      <c r="CR34" s="104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5"/>
      <c r="EU34" s="5"/>
      <c r="EV34" s="5"/>
    </row>
    <row r="35" spans="1:152" ht="12.75" customHeight="1" x14ac:dyDescent="0.35">
      <c r="A35" s="481"/>
      <c r="B35" s="164" t="s">
        <v>105</v>
      </c>
      <c r="C35" s="364" t="s">
        <v>103</v>
      </c>
      <c r="D35" s="365">
        <f t="shared" si="40"/>
        <v>30</v>
      </c>
      <c r="E35" s="366">
        <f t="shared" ref="E35:G35" si="46">SUM(V35,AI35,AV35,BI35,BV35,CI35)</f>
        <v>270</v>
      </c>
      <c r="F35" s="367">
        <f t="shared" si="46"/>
        <v>0</v>
      </c>
      <c r="G35" s="367">
        <f t="shared" si="46"/>
        <v>30</v>
      </c>
      <c r="H35" s="368">
        <f t="shared" si="42"/>
        <v>0</v>
      </c>
      <c r="I35" s="367"/>
      <c r="J35" s="367"/>
      <c r="K35" s="367"/>
      <c r="L35" s="367"/>
      <c r="M35" s="367"/>
      <c r="N35" s="368">
        <f t="shared" si="43"/>
        <v>0</v>
      </c>
      <c r="O35" s="367"/>
      <c r="P35" s="369">
        <f t="shared" si="3"/>
        <v>1.2</v>
      </c>
      <c r="Q35" s="369">
        <f t="shared" si="4"/>
        <v>10.8</v>
      </c>
      <c r="R35" s="370">
        <f t="shared" si="22"/>
        <v>12</v>
      </c>
      <c r="S35" s="371" t="s">
        <v>71</v>
      </c>
      <c r="T35" s="191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4"/>
      <c r="AF35" s="372"/>
      <c r="AG35" s="247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248"/>
      <c r="AS35" s="372"/>
      <c r="AT35" s="247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248"/>
      <c r="BG35" s="247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248"/>
      <c r="BS35" s="373"/>
      <c r="BT35" s="249">
        <v>2</v>
      </c>
      <c r="BU35" s="196"/>
      <c r="BV35" s="197">
        <v>35</v>
      </c>
      <c r="BW35" s="196"/>
      <c r="BX35" s="197">
        <v>15</v>
      </c>
      <c r="BY35" s="196"/>
      <c r="BZ35" s="196"/>
      <c r="CA35" s="196"/>
      <c r="CB35" s="196"/>
      <c r="CC35" s="196"/>
      <c r="CD35" s="196"/>
      <c r="CE35" s="248"/>
      <c r="CF35" s="374"/>
      <c r="CG35" s="200">
        <v>10</v>
      </c>
      <c r="CH35" s="193"/>
      <c r="CI35" s="192">
        <v>235</v>
      </c>
      <c r="CJ35" s="193"/>
      <c r="CK35" s="192">
        <v>15</v>
      </c>
      <c r="CL35" s="194"/>
      <c r="CM35" s="203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53"/>
      <c r="EU35" s="153"/>
      <c r="EV35" s="153"/>
    </row>
    <row r="36" spans="1:152" ht="12.75" customHeight="1" x14ac:dyDescent="0.3">
      <c r="A36" s="482"/>
      <c r="B36" s="375"/>
      <c r="C36" s="205" t="s">
        <v>65</v>
      </c>
      <c r="D36" s="376">
        <f t="shared" ref="D36:R36" si="47">SUM(D17:D35)</f>
        <v>1335</v>
      </c>
      <c r="E36" s="377">
        <f t="shared" si="47"/>
        <v>1090</v>
      </c>
      <c r="F36" s="377">
        <f t="shared" si="47"/>
        <v>195</v>
      </c>
      <c r="G36" s="377">
        <f t="shared" si="47"/>
        <v>1095</v>
      </c>
      <c r="H36" s="377">
        <f t="shared" si="47"/>
        <v>45</v>
      </c>
      <c r="I36" s="377">
        <f t="shared" si="47"/>
        <v>0</v>
      </c>
      <c r="J36" s="377">
        <f t="shared" si="47"/>
        <v>0</v>
      </c>
      <c r="K36" s="377">
        <f t="shared" si="47"/>
        <v>0</v>
      </c>
      <c r="L36" s="377">
        <f t="shared" si="47"/>
        <v>0</v>
      </c>
      <c r="M36" s="377">
        <f t="shared" si="47"/>
        <v>0</v>
      </c>
      <c r="N36" s="377">
        <f t="shared" si="47"/>
        <v>0</v>
      </c>
      <c r="O36" s="377">
        <f t="shared" si="47"/>
        <v>0</v>
      </c>
      <c r="P36" s="378">
        <f t="shared" si="47"/>
        <v>53.400000000000013</v>
      </c>
      <c r="Q36" s="377">
        <f t="shared" si="47"/>
        <v>43.599999999999994</v>
      </c>
      <c r="R36" s="379">
        <f t="shared" si="47"/>
        <v>97</v>
      </c>
      <c r="S36" s="278">
        <v>5</v>
      </c>
      <c r="T36" s="338">
        <f t="shared" ref="T36:CL36" si="48">SUM(T17:T35)</f>
        <v>16</v>
      </c>
      <c r="U36" s="339">
        <f t="shared" si="48"/>
        <v>0</v>
      </c>
      <c r="V36" s="339">
        <f t="shared" si="48"/>
        <v>145</v>
      </c>
      <c r="W36" s="339">
        <f t="shared" si="48"/>
        <v>60</v>
      </c>
      <c r="X36" s="339">
        <f t="shared" si="48"/>
        <v>195</v>
      </c>
      <c r="Y36" s="339">
        <f t="shared" si="48"/>
        <v>0</v>
      </c>
      <c r="Z36" s="339">
        <f t="shared" si="48"/>
        <v>0</v>
      </c>
      <c r="AA36" s="339">
        <f t="shared" si="48"/>
        <v>0</v>
      </c>
      <c r="AB36" s="339">
        <f t="shared" si="48"/>
        <v>0</v>
      </c>
      <c r="AC36" s="339">
        <f t="shared" si="48"/>
        <v>0</v>
      </c>
      <c r="AD36" s="339">
        <f t="shared" si="48"/>
        <v>0</v>
      </c>
      <c r="AE36" s="341">
        <f t="shared" si="48"/>
        <v>0</v>
      </c>
      <c r="AF36" s="237">
        <f t="shared" si="48"/>
        <v>0</v>
      </c>
      <c r="AG36" s="338">
        <f t="shared" si="48"/>
        <v>16</v>
      </c>
      <c r="AH36" s="339">
        <f t="shared" si="48"/>
        <v>0</v>
      </c>
      <c r="AI36" s="339">
        <f t="shared" si="48"/>
        <v>160</v>
      </c>
      <c r="AJ36" s="339">
        <f t="shared" si="48"/>
        <v>60</v>
      </c>
      <c r="AK36" s="339">
        <f t="shared" si="48"/>
        <v>180</v>
      </c>
      <c r="AL36" s="339">
        <f t="shared" si="48"/>
        <v>0</v>
      </c>
      <c r="AM36" s="339">
        <f t="shared" si="48"/>
        <v>0</v>
      </c>
      <c r="AN36" s="339">
        <f t="shared" si="48"/>
        <v>0</v>
      </c>
      <c r="AO36" s="339">
        <f t="shared" si="48"/>
        <v>0</v>
      </c>
      <c r="AP36" s="339">
        <f t="shared" si="48"/>
        <v>0</v>
      </c>
      <c r="AQ36" s="339">
        <f t="shared" si="48"/>
        <v>0</v>
      </c>
      <c r="AR36" s="341">
        <f t="shared" si="48"/>
        <v>0</v>
      </c>
      <c r="AS36" s="237">
        <f t="shared" si="48"/>
        <v>0</v>
      </c>
      <c r="AT36" s="206">
        <f t="shared" si="48"/>
        <v>15</v>
      </c>
      <c r="AU36" s="142">
        <f t="shared" si="48"/>
        <v>0</v>
      </c>
      <c r="AV36" s="142">
        <f t="shared" si="48"/>
        <v>135</v>
      </c>
      <c r="AW36" s="142">
        <f t="shared" si="48"/>
        <v>45</v>
      </c>
      <c r="AX36" s="142">
        <f t="shared" si="48"/>
        <v>150</v>
      </c>
      <c r="AY36" s="142">
        <f t="shared" si="48"/>
        <v>45</v>
      </c>
      <c r="AZ36" s="142">
        <f t="shared" si="48"/>
        <v>0</v>
      </c>
      <c r="BA36" s="142">
        <f t="shared" si="48"/>
        <v>0</v>
      </c>
      <c r="BB36" s="142">
        <f t="shared" si="48"/>
        <v>0</v>
      </c>
      <c r="BC36" s="142">
        <f t="shared" si="48"/>
        <v>0</v>
      </c>
      <c r="BD36" s="142">
        <f t="shared" si="48"/>
        <v>0</v>
      </c>
      <c r="BE36" s="144">
        <f t="shared" si="48"/>
        <v>0</v>
      </c>
      <c r="BF36" s="237">
        <f t="shared" si="48"/>
        <v>0</v>
      </c>
      <c r="BG36" s="206">
        <f t="shared" si="48"/>
        <v>13</v>
      </c>
      <c r="BH36" s="142">
        <f t="shared" si="48"/>
        <v>0</v>
      </c>
      <c r="BI36" s="142">
        <f t="shared" si="48"/>
        <v>130</v>
      </c>
      <c r="BJ36" s="142">
        <f t="shared" si="48"/>
        <v>30</v>
      </c>
      <c r="BK36" s="142">
        <f t="shared" si="48"/>
        <v>165</v>
      </c>
      <c r="BL36" s="142">
        <f t="shared" si="48"/>
        <v>0</v>
      </c>
      <c r="BM36" s="142">
        <f t="shared" si="48"/>
        <v>0</v>
      </c>
      <c r="BN36" s="142">
        <f t="shared" si="48"/>
        <v>0</v>
      </c>
      <c r="BO36" s="142">
        <f t="shared" si="48"/>
        <v>0</v>
      </c>
      <c r="BP36" s="142">
        <f t="shared" si="48"/>
        <v>0</v>
      </c>
      <c r="BQ36" s="142">
        <f t="shared" si="48"/>
        <v>0</v>
      </c>
      <c r="BR36" s="144">
        <f t="shared" si="48"/>
        <v>0</v>
      </c>
      <c r="BS36" s="237">
        <f t="shared" si="48"/>
        <v>0</v>
      </c>
      <c r="BT36" s="206">
        <f t="shared" si="48"/>
        <v>15</v>
      </c>
      <c r="BU36" s="142">
        <f t="shared" si="48"/>
        <v>0</v>
      </c>
      <c r="BV36" s="142">
        <f t="shared" si="48"/>
        <v>165</v>
      </c>
      <c r="BW36" s="142">
        <f t="shared" si="48"/>
        <v>0</v>
      </c>
      <c r="BX36" s="142">
        <f t="shared" si="48"/>
        <v>210</v>
      </c>
      <c r="BY36" s="142">
        <f t="shared" si="48"/>
        <v>0</v>
      </c>
      <c r="BZ36" s="142">
        <f t="shared" si="48"/>
        <v>0</v>
      </c>
      <c r="CA36" s="142">
        <f t="shared" si="48"/>
        <v>0</v>
      </c>
      <c r="CB36" s="142">
        <f t="shared" si="48"/>
        <v>0</v>
      </c>
      <c r="CC36" s="142">
        <f t="shared" si="48"/>
        <v>0</v>
      </c>
      <c r="CD36" s="142">
        <f t="shared" si="48"/>
        <v>0</v>
      </c>
      <c r="CE36" s="144">
        <f t="shared" si="48"/>
        <v>0</v>
      </c>
      <c r="CF36" s="237">
        <f t="shared" si="48"/>
        <v>0</v>
      </c>
      <c r="CG36" s="206">
        <f t="shared" si="48"/>
        <v>22</v>
      </c>
      <c r="CH36" s="142">
        <f t="shared" si="48"/>
        <v>0</v>
      </c>
      <c r="CI36" s="142">
        <f t="shared" si="48"/>
        <v>355</v>
      </c>
      <c r="CJ36" s="142">
        <f t="shared" si="48"/>
        <v>0</v>
      </c>
      <c r="CK36" s="142">
        <f t="shared" si="48"/>
        <v>195</v>
      </c>
      <c r="CL36" s="144">
        <f t="shared" si="48"/>
        <v>0</v>
      </c>
      <c r="CM36" s="217">
        <f t="shared" ref="CM36:CS36" si="49">+SUM(CM17:CM35)</f>
        <v>0</v>
      </c>
      <c r="CN36" s="152">
        <f t="shared" si="49"/>
        <v>0</v>
      </c>
      <c r="CO36" s="152">
        <f t="shared" si="49"/>
        <v>0</v>
      </c>
      <c r="CP36" s="152">
        <f t="shared" si="49"/>
        <v>0</v>
      </c>
      <c r="CQ36" s="152">
        <f t="shared" si="49"/>
        <v>0</v>
      </c>
      <c r="CR36" s="104">
        <f t="shared" si="49"/>
        <v>0</v>
      </c>
      <c r="CS36" s="152">
        <f t="shared" si="49"/>
        <v>0</v>
      </c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3"/>
      <c r="EU36" s="153"/>
      <c r="EV36" s="153"/>
    </row>
    <row r="37" spans="1:152" ht="15" customHeight="1" x14ac:dyDescent="0.35">
      <c r="A37" s="512" t="s">
        <v>179</v>
      </c>
      <c r="B37" s="164" t="s">
        <v>107</v>
      </c>
      <c r="C37" s="380" t="s">
        <v>106</v>
      </c>
      <c r="D37" s="381">
        <f t="shared" ref="D37:D44" si="50">SUM(W37,X37,AJ37,AK37,AW37,AX37,AY37,BJ37,BK37,BL37,BW37,BX37,BY37,CJ37,CK37,CL37)</f>
        <v>60</v>
      </c>
      <c r="E37" s="107">
        <f t="shared" ref="E37:G37" si="51">SUM(V37,AI37,AV37,BI37,BV37,CI37)</f>
        <v>0</v>
      </c>
      <c r="F37" s="108">
        <f t="shared" si="51"/>
        <v>0</v>
      </c>
      <c r="G37" s="108">
        <f t="shared" si="51"/>
        <v>60</v>
      </c>
      <c r="H37" s="109">
        <f t="shared" ref="H37:H44" si="52">SUM(AY37,BL37,BY37,CL37)</f>
        <v>0</v>
      </c>
      <c r="I37" s="109"/>
      <c r="J37" s="109"/>
      <c r="K37" s="109"/>
      <c r="L37" s="109"/>
      <c r="M37" s="109"/>
      <c r="N37" s="109">
        <f t="shared" ref="N37:N44" si="53">SUM(BE37,BR37,CE37)</f>
        <v>0</v>
      </c>
      <c r="O37" s="109"/>
      <c r="P37" s="109">
        <f>R37*60%</f>
        <v>0</v>
      </c>
      <c r="Q37" s="109">
        <f t="shared" ref="Q37:Q42" si="54">R37-P37</f>
        <v>0</v>
      </c>
      <c r="R37" s="331">
        <f t="shared" ref="R37:R44" si="55">SUM(T37,AG37,AT37,BG37,BT37,CG37)</f>
        <v>0</v>
      </c>
      <c r="S37" s="382" t="s">
        <v>71</v>
      </c>
      <c r="T37" s="163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351"/>
      <c r="AG37" s="163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35"/>
      <c r="AT37" s="113">
        <v>0</v>
      </c>
      <c r="AU37" s="33"/>
      <c r="AV37" s="33"/>
      <c r="AW37" s="33"/>
      <c r="AX37" s="32">
        <v>30</v>
      </c>
      <c r="AY37" s="33"/>
      <c r="AZ37" s="33"/>
      <c r="BA37" s="33"/>
      <c r="BB37" s="33"/>
      <c r="BC37" s="33"/>
      <c r="BD37" s="33"/>
      <c r="BE37" s="33"/>
      <c r="BF37" s="34"/>
      <c r="BG37" s="113">
        <v>0</v>
      </c>
      <c r="BH37" s="33"/>
      <c r="BI37" s="33"/>
      <c r="BJ37" s="33"/>
      <c r="BK37" s="32">
        <v>30</v>
      </c>
      <c r="BL37" s="33"/>
      <c r="BM37" s="33"/>
      <c r="BN37" s="33"/>
      <c r="BO37" s="33"/>
      <c r="BP37" s="33"/>
      <c r="BQ37" s="33"/>
      <c r="BR37" s="34"/>
      <c r="BS37" s="383"/>
      <c r="BT37" s="169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4"/>
      <c r="CF37" s="351"/>
      <c r="CG37" s="169"/>
      <c r="CH37" s="33"/>
      <c r="CI37" s="33"/>
      <c r="CJ37" s="33"/>
      <c r="CK37" s="33"/>
      <c r="CL37" s="34"/>
      <c r="CM37" s="329"/>
      <c r="CN37" s="330"/>
      <c r="CO37" s="330"/>
      <c r="CP37" s="330"/>
      <c r="CQ37" s="330"/>
      <c r="CR37" s="104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5"/>
      <c r="EU37" s="5"/>
      <c r="EV37" s="5"/>
    </row>
    <row r="38" spans="1:152" ht="17.25" customHeight="1" x14ac:dyDescent="0.35">
      <c r="A38" s="481"/>
      <c r="B38" s="164" t="s">
        <v>109</v>
      </c>
      <c r="C38" s="384" t="s">
        <v>108</v>
      </c>
      <c r="D38" s="106">
        <f t="shared" si="50"/>
        <v>30</v>
      </c>
      <c r="E38" s="107">
        <f t="shared" ref="E38:G38" si="56">SUM(V38,AI38,AV38,BI38,BV38,CI38)</f>
        <v>20</v>
      </c>
      <c r="F38" s="108">
        <f t="shared" si="56"/>
        <v>15</v>
      </c>
      <c r="G38" s="108">
        <f t="shared" si="56"/>
        <v>15</v>
      </c>
      <c r="H38" s="109">
        <f t="shared" si="52"/>
        <v>0</v>
      </c>
      <c r="I38" s="105"/>
      <c r="J38" s="105"/>
      <c r="K38" s="105"/>
      <c r="L38" s="105"/>
      <c r="M38" s="105"/>
      <c r="N38" s="109">
        <f t="shared" si="53"/>
        <v>0</v>
      </c>
      <c r="O38" s="105"/>
      <c r="P38" s="108">
        <f t="shared" ref="P38:P42" si="57">ROUND(D38/((D38+E38)/R38),1)</f>
        <v>1.2</v>
      </c>
      <c r="Q38" s="109">
        <f t="shared" si="54"/>
        <v>0.8</v>
      </c>
      <c r="R38" s="331">
        <f t="shared" si="55"/>
        <v>2</v>
      </c>
      <c r="S38" s="382" t="s">
        <v>71</v>
      </c>
      <c r="T38" s="267"/>
      <c r="U38" s="182"/>
      <c r="V38" s="182"/>
      <c r="W38" s="182"/>
      <c r="X38" s="182"/>
      <c r="Y38" s="176"/>
      <c r="Z38" s="176"/>
      <c r="AA38" s="176"/>
      <c r="AB38" s="176"/>
      <c r="AC38" s="176"/>
      <c r="AD38" s="176"/>
      <c r="AE38" s="177"/>
      <c r="AF38" s="42"/>
      <c r="AG38" s="183">
        <v>2</v>
      </c>
      <c r="AH38" s="122"/>
      <c r="AI38" s="122">
        <v>20</v>
      </c>
      <c r="AJ38" s="122">
        <v>15</v>
      </c>
      <c r="AK38" s="122">
        <v>15</v>
      </c>
      <c r="AL38" s="176"/>
      <c r="AM38" s="176"/>
      <c r="AN38" s="176"/>
      <c r="AO38" s="176"/>
      <c r="AP38" s="176"/>
      <c r="AQ38" s="176"/>
      <c r="AR38" s="356"/>
      <c r="AS38" s="42"/>
      <c r="AT38" s="178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7"/>
      <c r="BG38" s="178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7"/>
      <c r="BS38" s="37"/>
      <c r="BT38" s="178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7"/>
      <c r="CF38" s="358"/>
      <c r="CG38" s="178"/>
      <c r="CH38" s="176"/>
      <c r="CI38" s="176"/>
      <c r="CJ38" s="176"/>
      <c r="CK38" s="176"/>
      <c r="CL38" s="177"/>
      <c r="CM38" s="329"/>
      <c r="CN38" s="330"/>
      <c r="CO38" s="330"/>
      <c r="CP38" s="330"/>
      <c r="CQ38" s="330"/>
      <c r="CR38" s="104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5"/>
      <c r="EU38" s="5"/>
      <c r="EV38" s="5"/>
    </row>
    <row r="39" spans="1:152" ht="18.75" customHeight="1" x14ac:dyDescent="0.35">
      <c r="A39" s="481"/>
      <c r="B39" s="164" t="s">
        <v>112</v>
      </c>
      <c r="C39" s="385" t="s">
        <v>180</v>
      </c>
      <c r="D39" s="106">
        <f t="shared" si="50"/>
        <v>30</v>
      </c>
      <c r="E39" s="107">
        <f t="shared" ref="E39:G39" si="58">SUM(V39,AI39,AV39,BI39,BV39,CI39)</f>
        <v>20</v>
      </c>
      <c r="F39" s="108">
        <f t="shared" si="58"/>
        <v>15</v>
      </c>
      <c r="G39" s="108">
        <f t="shared" si="58"/>
        <v>15</v>
      </c>
      <c r="H39" s="109">
        <f t="shared" si="52"/>
        <v>0</v>
      </c>
      <c r="I39" s="105"/>
      <c r="J39" s="105"/>
      <c r="K39" s="105"/>
      <c r="L39" s="105"/>
      <c r="M39" s="105"/>
      <c r="N39" s="109">
        <f t="shared" si="53"/>
        <v>0</v>
      </c>
      <c r="O39" s="105"/>
      <c r="P39" s="108">
        <f t="shared" si="57"/>
        <v>1.2</v>
      </c>
      <c r="Q39" s="109">
        <f t="shared" si="54"/>
        <v>0.8</v>
      </c>
      <c r="R39" s="331">
        <f t="shared" si="55"/>
        <v>2</v>
      </c>
      <c r="S39" s="382" t="s">
        <v>71</v>
      </c>
      <c r="T39" s="267"/>
      <c r="U39" s="182"/>
      <c r="V39" s="182"/>
      <c r="W39" s="182"/>
      <c r="X39" s="182"/>
      <c r="Y39" s="176"/>
      <c r="Z39" s="176"/>
      <c r="AA39" s="176"/>
      <c r="AB39" s="176"/>
      <c r="AC39" s="176"/>
      <c r="AD39" s="176"/>
      <c r="AE39" s="177"/>
      <c r="AF39" s="42"/>
      <c r="AG39" s="183">
        <v>2</v>
      </c>
      <c r="AH39" s="122"/>
      <c r="AI39" s="122">
        <v>20</v>
      </c>
      <c r="AJ39" s="122">
        <v>15</v>
      </c>
      <c r="AK39" s="122">
        <v>15</v>
      </c>
      <c r="AL39" s="176"/>
      <c r="AM39" s="176"/>
      <c r="AN39" s="176"/>
      <c r="AO39" s="176"/>
      <c r="AP39" s="176"/>
      <c r="AQ39" s="176"/>
      <c r="AR39" s="356"/>
      <c r="AS39" s="42"/>
      <c r="AT39" s="178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7"/>
      <c r="BG39" s="178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7"/>
      <c r="BS39" s="37"/>
      <c r="BT39" s="178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7"/>
      <c r="CF39" s="358"/>
      <c r="CG39" s="178"/>
      <c r="CH39" s="176"/>
      <c r="CI39" s="176"/>
      <c r="CJ39" s="176"/>
      <c r="CK39" s="176"/>
      <c r="CL39" s="177"/>
      <c r="CM39" s="329"/>
      <c r="CN39" s="330"/>
      <c r="CO39" s="330"/>
      <c r="CP39" s="330"/>
      <c r="CQ39" s="330"/>
      <c r="CR39" s="104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5"/>
      <c r="EU39" s="5"/>
      <c r="EV39" s="5"/>
    </row>
    <row r="40" spans="1:152" ht="15.75" customHeight="1" x14ac:dyDescent="0.35">
      <c r="A40" s="481"/>
      <c r="B40" s="164" t="s">
        <v>113</v>
      </c>
      <c r="C40" s="385" t="s">
        <v>181</v>
      </c>
      <c r="D40" s="106">
        <f t="shared" si="50"/>
        <v>30</v>
      </c>
      <c r="E40" s="107">
        <f t="shared" ref="E40:G40" si="59">SUM(V40,AI40,AV40,BI40,BV40,CI40)</f>
        <v>20</v>
      </c>
      <c r="F40" s="108">
        <f t="shared" si="59"/>
        <v>15</v>
      </c>
      <c r="G40" s="108">
        <f t="shared" si="59"/>
        <v>15</v>
      </c>
      <c r="H40" s="109">
        <f t="shared" si="52"/>
        <v>0</v>
      </c>
      <c r="I40" s="105"/>
      <c r="J40" s="105"/>
      <c r="K40" s="105"/>
      <c r="L40" s="105"/>
      <c r="M40" s="105"/>
      <c r="N40" s="109">
        <f t="shared" si="53"/>
        <v>0</v>
      </c>
      <c r="O40" s="105"/>
      <c r="P40" s="108">
        <f t="shared" si="57"/>
        <v>1.2</v>
      </c>
      <c r="Q40" s="109">
        <f t="shared" si="54"/>
        <v>0.8</v>
      </c>
      <c r="R40" s="331">
        <f t="shared" si="55"/>
        <v>2</v>
      </c>
      <c r="S40" s="382" t="s">
        <v>71</v>
      </c>
      <c r="T40" s="267"/>
      <c r="U40" s="182"/>
      <c r="V40" s="182"/>
      <c r="W40" s="182"/>
      <c r="X40" s="182"/>
      <c r="Y40" s="176"/>
      <c r="Z40" s="176"/>
      <c r="AA40" s="176"/>
      <c r="AB40" s="176"/>
      <c r="AC40" s="176"/>
      <c r="AD40" s="176"/>
      <c r="AE40" s="177"/>
      <c r="AF40" s="42"/>
      <c r="AG40" s="183">
        <v>2</v>
      </c>
      <c r="AH40" s="122"/>
      <c r="AI40" s="122">
        <v>20</v>
      </c>
      <c r="AJ40" s="122">
        <v>15</v>
      </c>
      <c r="AK40" s="122">
        <v>15</v>
      </c>
      <c r="AL40" s="176"/>
      <c r="AM40" s="176"/>
      <c r="AN40" s="176"/>
      <c r="AO40" s="176"/>
      <c r="AP40" s="176"/>
      <c r="AQ40" s="176"/>
      <c r="AR40" s="356"/>
      <c r="AS40" s="42"/>
      <c r="AT40" s="178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7"/>
      <c r="BG40" s="178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7"/>
      <c r="BS40" s="37"/>
      <c r="BT40" s="178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7"/>
      <c r="CF40" s="358"/>
      <c r="CG40" s="178"/>
      <c r="CH40" s="176"/>
      <c r="CI40" s="176"/>
      <c r="CJ40" s="176"/>
      <c r="CK40" s="176"/>
      <c r="CL40" s="177"/>
      <c r="CM40" s="329"/>
      <c r="CN40" s="330"/>
      <c r="CO40" s="330"/>
      <c r="CP40" s="330"/>
      <c r="CQ40" s="330"/>
      <c r="CR40" s="104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5"/>
      <c r="EU40" s="5"/>
      <c r="EV40" s="5"/>
    </row>
    <row r="41" spans="1:152" ht="12.75" customHeight="1" x14ac:dyDescent="0.35">
      <c r="A41" s="481"/>
      <c r="B41" s="164" t="s">
        <v>115</v>
      </c>
      <c r="C41" s="384" t="s">
        <v>114</v>
      </c>
      <c r="D41" s="381">
        <f t="shared" si="50"/>
        <v>20</v>
      </c>
      <c r="E41" s="107">
        <f t="shared" ref="E41:G41" si="60">SUM(V41,AI41,AV41,BI41,BV41,CI41)</f>
        <v>5</v>
      </c>
      <c r="F41" s="108">
        <f t="shared" si="60"/>
        <v>5</v>
      </c>
      <c r="G41" s="108">
        <f t="shared" si="60"/>
        <v>15</v>
      </c>
      <c r="H41" s="109">
        <f t="shared" si="52"/>
        <v>0</v>
      </c>
      <c r="I41" s="105"/>
      <c r="J41" s="105"/>
      <c r="K41" s="105"/>
      <c r="L41" s="105"/>
      <c r="M41" s="105"/>
      <c r="N41" s="109">
        <f t="shared" si="53"/>
        <v>0</v>
      </c>
      <c r="O41" s="105"/>
      <c r="P41" s="108">
        <f t="shared" si="57"/>
        <v>0.8</v>
      </c>
      <c r="Q41" s="109">
        <f t="shared" si="54"/>
        <v>0.19999999999999996</v>
      </c>
      <c r="R41" s="331">
        <f t="shared" si="55"/>
        <v>1</v>
      </c>
      <c r="S41" s="382" t="s">
        <v>71</v>
      </c>
      <c r="T41" s="127">
        <v>1</v>
      </c>
      <c r="U41" s="114"/>
      <c r="V41" s="114">
        <v>5</v>
      </c>
      <c r="W41" s="114">
        <v>5</v>
      </c>
      <c r="X41" s="114">
        <v>15</v>
      </c>
      <c r="Y41" s="176"/>
      <c r="Z41" s="176"/>
      <c r="AA41" s="176"/>
      <c r="AB41" s="176"/>
      <c r="AC41" s="176"/>
      <c r="AD41" s="176"/>
      <c r="AE41" s="361"/>
      <c r="AF41" s="42"/>
      <c r="AG41" s="178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7"/>
      <c r="AS41" s="42"/>
      <c r="AT41" s="178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7"/>
      <c r="BG41" s="178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7"/>
      <c r="BS41" s="37"/>
      <c r="BT41" s="178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7"/>
      <c r="CF41" s="358"/>
      <c r="CG41" s="178"/>
      <c r="CH41" s="176"/>
      <c r="CI41" s="176"/>
      <c r="CJ41" s="176"/>
      <c r="CK41" s="176"/>
      <c r="CL41" s="177"/>
      <c r="CM41" s="329"/>
      <c r="CN41" s="330"/>
      <c r="CO41" s="330"/>
      <c r="CP41" s="330"/>
      <c r="CQ41" s="330"/>
      <c r="CR41" s="104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5"/>
      <c r="EU41" s="5"/>
      <c r="EV41" s="5"/>
    </row>
    <row r="42" spans="1:152" ht="12.75" customHeight="1" x14ac:dyDescent="0.35">
      <c r="A42" s="481"/>
      <c r="B42" s="164" t="s">
        <v>117</v>
      </c>
      <c r="C42" s="384" t="s">
        <v>116</v>
      </c>
      <c r="D42" s="381">
        <f t="shared" si="50"/>
        <v>15</v>
      </c>
      <c r="E42" s="107">
        <f t="shared" ref="E42:G42" si="61">SUM(V42,AI42,AV42,BI42,BV42,CI42)</f>
        <v>10</v>
      </c>
      <c r="F42" s="108">
        <f t="shared" si="61"/>
        <v>15</v>
      </c>
      <c r="G42" s="108">
        <f t="shared" si="61"/>
        <v>0</v>
      </c>
      <c r="H42" s="109">
        <f t="shared" si="52"/>
        <v>0</v>
      </c>
      <c r="I42" s="105"/>
      <c r="J42" s="105"/>
      <c r="K42" s="105"/>
      <c r="L42" s="105"/>
      <c r="M42" s="105"/>
      <c r="N42" s="109">
        <f t="shared" si="53"/>
        <v>0</v>
      </c>
      <c r="O42" s="105"/>
      <c r="P42" s="108">
        <f t="shared" si="57"/>
        <v>0.6</v>
      </c>
      <c r="Q42" s="109">
        <f t="shared" si="54"/>
        <v>0.4</v>
      </c>
      <c r="R42" s="331">
        <f t="shared" si="55"/>
        <v>1</v>
      </c>
      <c r="S42" s="382" t="s">
        <v>71</v>
      </c>
      <c r="T42" s="127">
        <v>1</v>
      </c>
      <c r="U42" s="114"/>
      <c r="V42" s="114">
        <v>10</v>
      </c>
      <c r="W42" s="49">
        <v>15</v>
      </c>
      <c r="X42" s="176"/>
      <c r="Y42" s="176"/>
      <c r="Z42" s="176"/>
      <c r="AA42" s="176"/>
      <c r="AB42" s="176"/>
      <c r="AC42" s="176"/>
      <c r="AD42" s="176"/>
      <c r="AE42" s="177"/>
      <c r="AF42" s="42"/>
      <c r="AG42" s="178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7"/>
      <c r="AS42" s="42"/>
      <c r="AT42" s="178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7"/>
      <c r="BG42" s="178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7"/>
      <c r="BS42" s="37"/>
      <c r="BT42" s="178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7"/>
      <c r="CF42" s="358"/>
      <c r="CG42" s="178"/>
      <c r="CH42" s="176"/>
      <c r="CI42" s="176"/>
      <c r="CJ42" s="176"/>
      <c r="CK42" s="176"/>
      <c r="CL42" s="177"/>
      <c r="CM42" s="329"/>
      <c r="CN42" s="330"/>
      <c r="CO42" s="330"/>
      <c r="CP42" s="330"/>
      <c r="CQ42" s="330"/>
      <c r="CR42" s="104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5"/>
      <c r="EU42" s="5"/>
      <c r="EV42" s="5"/>
    </row>
    <row r="43" spans="1:152" ht="12.75" customHeight="1" x14ac:dyDescent="0.35">
      <c r="A43" s="481"/>
      <c r="B43" s="164" t="s">
        <v>120</v>
      </c>
      <c r="C43" s="384" t="s">
        <v>118</v>
      </c>
      <c r="D43" s="381">
        <f t="shared" si="50"/>
        <v>1</v>
      </c>
      <c r="E43" s="107">
        <f t="shared" ref="E43:G43" si="62">SUM(V43,AI43,AV43,BI43,BV43,CI43)</f>
        <v>0</v>
      </c>
      <c r="F43" s="108">
        <f t="shared" si="62"/>
        <v>1</v>
      </c>
      <c r="G43" s="108">
        <f t="shared" si="62"/>
        <v>0</v>
      </c>
      <c r="H43" s="109">
        <f t="shared" si="52"/>
        <v>0</v>
      </c>
      <c r="I43" s="105"/>
      <c r="J43" s="105"/>
      <c r="K43" s="105"/>
      <c r="L43" s="105"/>
      <c r="M43" s="105"/>
      <c r="N43" s="109">
        <f t="shared" si="53"/>
        <v>0</v>
      </c>
      <c r="O43" s="105"/>
      <c r="P43" s="108">
        <v>0</v>
      </c>
      <c r="Q43" s="109">
        <v>0</v>
      </c>
      <c r="R43" s="331">
        <f t="shared" si="55"/>
        <v>0</v>
      </c>
      <c r="S43" s="386" t="s">
        <v>119</v>
      </c>
      <c r="T43" s="183">
        <v>0</v>
      </c>
      <c r="U43" s="105"/>
      <c r="V43" s="182"/>
      <c r="W43" s="105">
        <v>1</v>
      </c>
      <c r="X43" s="182"/>
      <c r="Y43" s="182"/>
      <c r="Z43" s="182"/>
      <c r="AA43" s="182"/>
      <c r="AB43" s="182"/>
      <c r="AC43" s="182"/>
      <c r="AD43" s="182"/>
      <c r="AE43" s="243"/>
      <c r="AF43" s="244"/>
      <c r="AG43" s="267"/>
      <c r="AH43" s="182"/>
      <c r="AI43" s="182"/>
      <c r="AJ43" s="176"/>
      <c r="AK43" s="176"/>
      <c r="AL43" s="176"/>
      <c r="AM43" s="176"/>
      <c r="AN43" s="176"/>
      <c r="AO43" s="176"/>
      <c r="AP43" s="176"/>
      <c r="AQ43" s="176"/>
      <c r="AR43" s="177"/>
      <c r="AS43" s="42"/>
      <c r="AT43" s="178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7"/>
      <c r="BG43" s="178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7"/>
      <c r="BS43" s="37"/>
      <c r="BT43" s="178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7"/>
      <c r="CF43" s="358"/>
      <c r="CG43" s="178"/>
      <c r="CH43" s="176"/>
      <c r="CI43" s="176"/>
      <c r="CJ43" s="176"/>
      <c r="CK43" s="176"/>
      <c r="CL43" s="177"/>
      <c r="CM43" s="329"/>
      <c r="CN43" s="330"/>
      <c r="CO43" s="330"/>
      <c r="CP43" s="330"/>
      <c r="CQ43" s="330"/>
      <c r="CR43" s="104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5"/>
      <c r="EU43" s="5"/>
      <c r="EV43" s="5"/>
    </row>
    <row r="44" spans="1:152" ht="18.75" customHeight="1" x14ac:dyDescent="0.35">
      <c r="A44" s="481"/>
      <c r="B44" s="164" t="s">
        <v>124</v>
      </c>
      <c r="C44" s="387" t="s">
        <v>121</v>
      </c>
      <c r="D44" s="381">
        <f t="shared" si="50"/>
        <v>4</v>
      </c>
      <c r="E44" s="333">
        <f t="shared" ref="E44:G44" si="63">SUM(V44,AI44,AV44,BI44,BV44,CI44)</f>
        <v>0</v>
      </c>
      <c r="F44" s="334">
        <f t="shared" si="63"/>
        <v>4</v>
      </c>
      <c r="G44" s="334">
        <f t="shared" si="63"/>
        <v>0</v>
      </c>
      <c r="H44" s="314">
        <f t="shared" si="52"/>
        <v>0</v>
      </c>
      <c r="I44" s="131"/>
      <c r="J44" s="131"/>
      <c r="K44" s="131"/>
      <c r="L44" s="131"/>
      <c r="M44" s="131"/>
      <c r="N44" s="314">
        <f t="shared" si="53"/>
        <v>0</v>
      </c>
      <c r="O44" s="131"/>
      <c r="P44" s="108">
        <v>0</v>
      </c>
      <c r="Q44" s="109">
        <v>0</v>
      </c>
      <c r="R44" s="335">
        <f t="shared" si="55"/>
        <v>0</v>
      </c>
      <c r="S44" s="388" t="s">
        <v>119</v>
      </c>
      <c r="T44" s="389">
        <v>0</v>
      </c>
      <c r="U44" s="131"/>
      <c r="V44" s="269"/>
      <c r="W44" s="131">
        <v>4</v>
      </c>
      <c r="X44" s="269"/>
      <c r="Y44" s="269"/>
      <c r="Z44" s="269"/>
      <c r="AA44" s="269"/>
      <c r="AB44" s="269"/>
      <c r="AC44" s="269"/>
      <c r="AD44" s="269"/>
      <c r="AE44" s="270"/>
      <c r="AF44" s="390"/>
      <c r="AG44" s="268"/>
      <c r="AH44" s="269"/>
      <c r="AI44" s="269"/>
      <c r="AJ44" s="196"/>
      <c r="AK44" s="196"/>
      <c r="AL44" s="196"/>
      <c r="AM44" s="196"/>
      <c r="AN44" s="196"/>
      <c r="AO44" s="196"/>
      <c r="AP44" s="196"/>
      <c r="AQ44" s="196"/>
      <c r="AR44" s="248"/>
      <c r="AS44" s="391"/>
      <c r="AT44" s="247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248"/>
      <c r="BG44" s="247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248"/>
      <c r="BS44" s="392"/>
      <c r="BT44" s="247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248"/>
      <c r="CF44" s="374"/>
      <c r="CG44" s="247"/>
      <c r="CH44" s="196"/>
      <c r="CI44" s="196"/>
      <c r="CJ44" s="196"/>
      <c r="CK44" s="196"/>
      <c r="CL44" s="248"/>
      <c r="CM44" s="329"/>
      <c r="CN44" s="330"/>
      <c r="CO44" s="330"/>
      <c r="CP44" s="330"/>
      <c r="CQ44" s="330"/>
      <c r="CR44" s="104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5"/>
      <c r="EU44" s="5"/>
      <c r="EV44" s="5"/>
    </row>
    <row r="45" spans="1:152" ht="12.75" customHeight="1" x14ac:dyDescent="0.35">
      <c r="A45" s="481"/>
      <c r="B45" s="523"/>
      <c r="C45" s="226" t="s">
        <v>65</v>
      </c>
      <c r="D45" s="141">
        <f t="shared" ref="D45:O45" si="64">SUM(D37:D44)</f>
        <v>190</v>
      </c>
      <c r="E45" s="393">
        <f t="shared" si="64"/>
        <v>75</v>
      </c>
      <c r="F45" s="146">
        <f t="shared" si="64"/>
        <v>70</v>
      </c>
      <c r="G45" s="146">
        <f t="shared" si="64"/>
        <v>120</v>
      </c>
      <c r="H45" s="146">
        <f t="shared" si="64"/>
        <v>0</v>
      </c>
      <c r="I45" s="146">
        <f t="shared" si="64"/>
        <v>0</v>
      </c>
      <c r="J45" s="146">
        <f t="shared" si="64"/>
        <v>0</v>
      </c>
      <c r="K45" s="146">
        <f t="shared" si="64"/>
        <v>0</v>
      </c>
      <c r="L45" s="146">
        <f t="shared" si="64"/>
        <v>0</v>
      </c>
      <c r="M45" s="146">
        <f t="shared" si="64"/>
        <v>0</v>
      </c>
      <c r="N45" s="146">
        <f t="shared" si="64"/>
        <v>0</v>
      </c>
      <c r="O45" s="146">
        <f t="shared" si="64"/>
        <v>0</v>
      </c>
      <c r="P45" s="146">
        <f t="shared" ref="P45:P78" si="65">ROUND(D45/((D45+E45)/R45),1)</f>
        <v>5.7</v>
      </c>
      <c r="Q45" s="146">
        <f t="shared" ref="Q45:Q78" si="66">R45-P45</f>
        <v>2.2999999999999998</v>
      </c>
      <c r="R45" s="394">
        <f>SUM(R37:R44)</f>
        <v>8</v>
      </c>
      <c r="S45" s="395">
        <v>0</v>
      </c>
      <c r="T45" s="141">
        <f t="shared" ref="T45:EQ45" si="67">SUM(T37:T44)</f>
        <v>2</v>
      </c>
      <c r="U45" s="146">
        <f t="shared" si="67"/>
        <v>0</v>
      </c>
      <c r="V45" s="146">
        <f t="shared" si="67"/>
        <v>15</v>
      </c>
      <c r="W45" s="146">
        <f t="shared" si="67"/>
        <v>25</v>
      </c>
      <c r="X45" s="146">
        <f t="shared" si="67"/>
        <v>15</v>
      </c>
      <c r="Y45" s="146">
        <f t="shared" si="67"/>
        <v>0</v>
      </c>
      <c r="Z45" s="146">
        <f t="shared" si="67"/>
        <v>0</v>
      </c>
      <c r="AA45" s="146">
        <f t="shared" si="67"/>
        <v>0</v>
      </c>
      <c r="AB45" s="146">
        <f t="shared" si="67"/>
        <v>0</v>
      </c>
      <c r="AC45" s="146">
        <f t="shared" si="67"/>
        <v>0</v>
      </c>
      <c r="AD45" s="146">
        <f t="shared" si="67"/>
        <v>0</v>
      </c>
      <c r="AE45" s="147">
        <f t="shared" si="67"/>
        <v>0</v>
      </c>
      <c r="AF45" s="396">
        <f t="shared" si="67"/>
        <v>0</v>
      </c>
      <c r="AG45" s="141">
        <f t="shared" si="67"/>
        <v>6</v>
      </c>
      <c r="AH45" s="146">
        <f t="shared" si="67"/>
        <v>0</v>
      </c>
      <c r="AI45" s="146">
        <f t="shared" si="67"/>
        <v>60</v>
      </c>
      <c r="AJ45" s="146">
        <f t="shared" si="67"/>
        <v>45</v>
      </c>
      <c r="AK45" s="146">
        <f t="shared" si="67"/>
        <v>45</v>
      </c>
      <c r="AL45" s="146">
        <f t="shared" si="67"/>
        <v>0</v>
      </c>
      <c r="AM45" s="146">
        <f t="shared" si="67"/>
        <v>0</v>
      </c>
      <c r="AN45" s="146">
        <f t="shared" si="67"/>
        <v>0</v>
      </c>
      <c r="AO45" s="146">
        <f t="shared" si="67"/>
        <v>0</v>
      </c>
      <c r="AP45" s="146">
        <f t="shared" si="67"/>
        <v>0</v>
      </c>
      <c r="AQ45" s="146">
        <f t="shared" si="67"/>
        <v>0</v>
      </c>
      <c r="AR45" s="147">
        <f t="shared" si="67"/>
        <v>0</v>
      </c>
      <c r="AS45" s="148">
        <f t="shared" si="67"/>
        <v>0</v>
      </c>
      <c r="AT45" s="141">
        <f t="shared" si="67"/>
        <v>0</v>
      </c>
      <c r="AU45" s="146">
        <f t="shared" si="67"/>
        <v>0</v>
      </c>
      <c r="AV45" s="146">
        <f t="shared" si="67"/>
        <v>0</v>
      </c>
      <c r="AW45" s="146">
        <f t="shared" si="67"/>
        <v>0</v>
      </c>
      <c r="AX45" s="146">
        <f t="shared" si="67"/>
        <v>30</v>
      </c>
      <c r="AY45" s="146">
        <f t="shared" si="67"/>
        <v>0</v>
      </c>
      <c r="AZ45" s="146">
        <f t="shared" si="67"/>
        <v>0</v>
      </c>
      <c r="BA45" s="146">
        <f t="shared" si="67"/>
        <v>0</v>
      </c>
      <c r="BB45" s="146">
        <f t="shared" si="67"/>
        <v>0</v>
      </c>
      <c r="BC45" s="146">
        <f t="shared" si="67"/>
        <v>0</v>
      </c>
      <c r="BD45" s="146">
        <f t="shared" si="67"/>
        <v>0</v>
      </c>
      <c r="BE45" s="147">
        <f t="shared" si="67"/>
        <v>0</v>
      </c>
      <c r="BF45" s="148">
        <f t="shared" si="67"/>
        <v>0</v>
      </c>
      <c r="BG45" s="141">
        <f t="shared" si="67"/>
        <v>0</v>
      </c>
      <c r="BH45" s="146">
        <f t="shared" si="67"/>
        <v>0</v>
      </c>
      <c r="BI45" s="146">
        <f t="shared" si="67"/>
        <v>0</v>
      </c>
      <c r="BJ45" s="146">
        <f t="shared" si="67"/>
        <v>0</v>
      </c>
      <c r="BK45" s="146">
        <f t="shared" si="67"/>
        <v>30</v>
      </c>
      <c r="BL45" s="146">
        <f t="shared" si="67"/>
        <v>0</v>
      </c>
      <c r="BM45" s="146">
        <f t="shared" si="67"/>
        <v>0</v>
      </c>
      <c r="BN45" s="146">
        <f t="shared" si="67"/>
        <v>0</v>
      </c>
      <c r="BO45" s="146">
        <f t="shared" si="67"/>
        <v>0</v>
      </c>
      <c r="BP45" s="146">
        <f t="shared" si="67"/>
        <v>0</v>
      </c>
      <c r="BQ45" s="146">
        <f t="shared" si="67"/>
        <v>0</v>
      </c>
      <c r="BR45" s="147">
        <f t="shared" si="67"/>
        <v>0</v>
      </c>
      <c r="BS45" s="148">
        <f t="shared" si="67"/>
        <v>0</v>
      </c>
      <c r="BT45" s="141">
        <f t="shared" si="67"/>
        <v>0</v>
      </c>
      <c r="BU45" s="146">
        <f t="shared" si="67"/>
        <v>0</v>
      </c>
      <c r="BV45" s="146">
        <f t="shared" si="67"/>
        <v>0</v>
      </c>
      <c r="BW45" s="146">
        <f t="shared" si="67"/>
        <v>0</v>
      </c>
      <c r="BX45" s="146">
        <f t="shared" si="67"/>
        <v>0</v>
      </c>
      <c r="BY45" s="146">
        <f t="shared" si="67"/>
        <v>0</v>
      </c>
      <c r="BZ45" s="146">
        <f t="shared" si="67"/>
        <v>0</v>
      </c>
      <c r="CA45" s="146">
        <f t="shared" si="67"/>
        <v>0</v>
      </c>
      <c r="CB45" s="146">
        <f t="shared" si="67"/>
        <v>0</v>
      </c>
      <c r="CC45" s="146">
        <f t="shared" si="67"/>
        <v>0</v>
      </c>
      <c r="CD45" s="146">
        <f t="shared" si="67"/>
        <v>0</v>
      </c>
      <c r="CE45" s="147">
        <f t="shared" si="67"/>
        <v>0</v>
      </c>
      <c r="CF45" s="148">
        <f t="shared" si="67"/>
        <v>0</v>
      </c>
      <c r="CG45" s="141">
        <f t="shared" si="67"/>
        <v>0</v>
      </c>
      <c r="CH45" s="146">
        <f t="shared" si="67"/>
        <v>0</v>
      </c>
      <c r="CI45" s="146">
        <f t="shared" si="67"/>
        <v>0</v>
      </c>
      <c r="CJ45" s="146">
        <f t="shared" si="67"/>
        <v>0</v>
      </c>
      <c r="CK45" s="146">
        <f t="shared" si="67"/>
        <v>0</v>
      </c>
      <c r="CL45" s="147">
        <f t="shared" si="67"/>
        <v>0</v>
      </c>
      <c r="CM45" s="397">
        <f t="shared" si="67"/>
        <v>0</v>
      </c>
      <c r="CN45" s="398">
        <f t="shared" si="67"/>
        <v>0</v>
      </c>
      <c r="CO45" s="398">
        <f t="shared" si="67"/>
        <v>0</v>
      </c>
      <c r="CP45" s="398">
        <f t="shared" si="67"/>
        <v>0</v>
      </c>
      <c r="CQ45" s="398">
        <f t="shared" si="67"/>
        <v>0</v>
      </c>
      <c r="CR45" s="398">
        <f t="shared" si="67"/>
        <v>0</v>
      </c>
      <c r="CS45" s="398">
        <f t="shared" si="67"/>
        <v>0</v>
      </c>
      <c r="CT45" s="398">
        <f t="shared" si="67"/>
        <v>0</v>
      </c>
      <c r="CU45" s="398">
        <f t="shared" si="67"/>
        <v>0</v>
      </c>
      <c r="CV45" s="398">
        <f t="shared" si="67"/>
        <v>0</v>
      </c>
      <c r="CW45" s="398">
        <f t="shared" si="67"/>
        <v>0</v>
      </c>
      <c r="CX45" s="398">
        <f t="shared" si="67"/>
        <v>0</v>
      </c>
      <c r="CY45" s="398">
        <f t="shared" si="67"/>
        <v>0</v>
      </c>
      <c r="CZ45" s="398">
        <f t="shared" si="67"/>
        <v>0</v>
      </c>
      <c r="DA45" s="398">
        <f t="shared" si="67"/>
        <v>0</v>
      </c>
      <c r="DB45" s="398">
        <f t="shared" si="67"/>
        <v>0</v>
      </c>
      <c r="DC45" s="398">
        <f t="shared" si="67"/>
        <v>0</v>
      </c>
      <c r="DD45" s="398">
        <f t="shared" si="67"/>
        <v>0</v>
      </c>
      <c r="DE45" s="398">
        <f t="shared" si="67"/>
        <v>0</v>
      </c>
      <c r="DF45" s="398">
        <f t="shared" si="67"/>
        <v>0</v>
      </c>
      <c r="DG45" s="398">
        <f t="shared" si="67"/>
        <v>0</v>
      </c>
      <c r="DH45" s="398">
        <f t="shared" si="67"/>
        <v>0</v>
      </c>
      <c r="DI45" s="398">
        <f t="shared" si="67"/>
        <v>0</v>
      </c>
      <c r="DJ45" s="398">
        <f t="shared" si="67"/>
        <v>0</v>
      </c>
      <c r="DK45" s="398">
        <f t="shared" si="67"/>
        <v>0</v>
      </c>
      <c r="DL45" s="398">
        <f t="shared" si="67"/>
        <v>0</v>
      </c>
      <c r="DM45" s="398">
        <f t="shared" si="67"/>
        <v>0</v>
      </c>
      <c r="DN45" s="398">
        <f t="shared" si="67"/>
        <v>0</v>
      </c>
      <c r="DO45" s="398">
        <f t="shared" si="67"/>
        <v>0</v>
      </c>
      <c r="DP45" s="398">
        <f t="shared" si="67"/>
        <v>0</v>
      </c>
      <c r="DQ45" s="398">
        <f t="shared" si="67"/>
        <v>0</v>
      </c>
      <c r="DR45" s="398">
        <f t="shared" si="67"/>
        <v>0</v>
      </c>
      <c r="DS45" s="398">
        <f t="shared" si="67"/>
        <v>0</v>
      </c>
      <c r="DT45" s="398">
        <f t="shared" si="67"/>
        <v>0</v>
      </c>
      <c r="DU45" s="398">
        <f t="shared" si="67"/>
        <v>0</v>
      </c>
      <c r="DV45" s="398">
        <f t="shared" si="67"/>
        <v>0</v>
      </c>
      <c r="DW45" s="398">
        <f t="shared" si="67"/>
        <v>0</v>
      </c>
      <c r="DX45" s="398">
        <f t="shared" si="67"/>
        <v>0</v>
      </c>
      <c r="DY45" s="398">
        <f t="shared" si="67"/>
        <v>0</v>
      </c>
      <c r="DZ45" s="398">
        <f t="shared" si="67"/>
        <v>0</v>
      </c>
      <c r="EA45" s="398">
        <f t="shared" si="67"/>
        <v>0</v>
      </c>
      <c r="EB45" s="398">
        <f t="shared" si="67"/>
        <v>0</v>
      </c>
      <c r="EC45" s="398">
        <f t="shared" si="67"/>
        <v>0</v>
      </c>
      <c r="ED45" s="398">
        <f t="shared" si="67"/>
        <v>0</v>
      </c>
      <c r="EE45" s="398">
        <f t="shared" si="67"/>
        <v>0</v>
      </c>
      <c r="EF45" s="398">
        <f t="shared" si="67"/>
        <v>0</v>
      </c>
      <c r="EG45" s="398">
        <f t="shared" si="67"/>
        <v>0</v>
      </c>
      <c r="EH45" s="398">
        <f t="shared" si="67"/>
        <v>0</v>
      </c>
      <c r="EI45" s="398">
        <f t="shared" si="67"/>
        <v>0</v>
      </c>
      <c r="EJ45" s="398">
        <f t="shared" si="67"/>
        <v>0</v>
      </c>
      <c r="EK45" s="398">
        <f t="shared" si="67"/>
        <v>0</v>
      </c>
      <c r="EL45" s="398">
        <f t="shared" si="67"/>
        <v>0</v>
      </c>
      <c r="EM45" s="398">
        <f t="shared" si="67"/>
        <v>0</v>
      </c>
      <c r="EN45" s="398">
        <f t="shared" si="67"/>
        <v>0</v>
      </c>
      <c r="EO45" s="398">
        <f t="shared" si="67"/>
        <v>0</v>
      </c>
      <c r="EP45" s="398">
        <f t="shared" si="67"/>
        <v>0</v>
      </c>
      <c r="EQ45" s="398">
        <f t="shared" si="67"/>
        <v>0</v>
      </c>
      <c r="ER45" s="152"/>
      <c r="ES45" s="152"/>
      <c r="ET45" s="153"/>
      <c r="EU45" s="153"/>
      <c r="EV45" s="153"/>
    </row>
    <row r="46" spans="1:152" ht="12.75" customHeight="1" x14ac:dyDescent="0.35">
      <c r="A46" s="482"/>
      <c r="B46" s="482"/>
      <c r="C46" s="399" t="s">
        <v>122</v>
      </c>
      <c r="D46" s="206">
        <f t="shared" ref="D46:O46" si="68">SUM(D16+D36+D45)</f>
        <v>2005</v>
      </c>
      <c r="E46" s="238">
        <f t="shared" si="68"/>
        <v>1385</v>
      </c>
      <c r="F46" s="238">
        <f t="shared" si="68"/>
        <v>265</v>
      </c>
      <c r="G46" s="238">
        <f t="shared" si="68"/>
        <v>1545</v>
      </c>
      <c r="H46" s="238">
        <f t="shared" si="68"/>
        <v>45</v>
      </c>
      <c r="I46" s="238">
        <f t="shared" si="68"/>
        <v>0</v>
      </c>
      <c r="J46" s="238">
        <f t="shared" si="68"/>
        <v>0</v>
      </c>
      <c r="K46" s="238">
        <f t="shared" si="68"/>
        <v>0</v>
      </c>
      <c r="L46" s="238">
        <f t="shared" si="68"/>
        <v>0</v>
      </c>
      <c r="M46" s="238">
        <f t="shared" si="68"/>
        <v>0</v>
      </c>
      <c r="N46" s="238">
        <f t="shared" si="68"/>
        <v>0</v>
      </c>
      <c r="O46" s="238">
        <f t="shared" si="68"/>
        <v>0</v>
      </c>
      <c r="P46" s="400">
        <f t="shared" si="65"/>
        <v>78.7</v>
      </c>
      <c r="Q46" s="400">
        <f t="shared" si="66"/>
        <v>54.3</v>
      </c>
      <c r="R46" s="207">
        <f t="shared" ref="R46:CL46" si="69">SUM(R16+R36+R45)</f>
        <v>133</v>
      </c>
      <c r="S46" s="278">
        <f t="shared" si="69"/>
        <v>8</v>
      </c>
      <c r="T46" s="338">
        <f t="shared" si="69"/>
        <v>28</v>
      </c>
      <c r="U46" s="339">
        <f t="shared" si="69"/>
        <v>0</v>
      </c>
      <c r="V46" s="339">
        <f t="shared" si="69"/>
        <v>230</v>
      </c>
      <c r="W46" s="339">
        <f t="shared" si="69"/>
        <v>85</v>
      </c>
      <c r="X46" s="339">
        <f t="shared" si="69"/>
        <v>390</v>
      </c>
      <c r="Y46" s="339">
        <f t="shared" si="69"/>
        <v>0</v>
      </c>
      <c r="Z46" s="339">
        <f t="shared" si="69"/>
        <v>0</v>
      </c>
      <c r="AA46" s="339">
        <f t="shared" si="69"/>
        <v>0</v>
      </c>
      <c r="AB46" s="339">
        <f t="shared" si="69"/>
        <v>0</v>
      </c>
      <c r="AC46" s="339">
        <f t="shared" si="69"/>
        <v>0</v>
      </c>
      <c r="AD46" s="339">
        <f t="shared" si="69"/>
        <v>0</v>
      </c>
      <c r="AE46" s="341">
        <f t="shared" si="69"/>
        <v>0</v>
      </c>
      <c r="AF46" s="401">
        <f t="shared" si="69"/>
        <v>0</v>
      </c>
      <c r="AG46" s="338">
        <f t="shared" si="69"/>
        <v>32</v>
      </c>
      <c r="AH46" s="339">
        <f t="shared" si="69"/>
        <v>0</v>
      </c>
      <c r="AI46" s="339">
        <f t="shared" si="69"/>
        <v>290</v>
      </c>
      <c r="AJ46" s="339">
        <f t="shared" si="69"/>
        <v>105</v>
      </c>
      <c r="AK46" s="339">
        <f t="shared" si="69"/>
        <v>405</v>
      </c>
      <c r="AL46" s="339">
        <f t="shared" si="69"/>
        <v>0</v>
      </c>
      <c r="AM46" s="339">
        <f t="shared" si="69"/>
        <v>0</v>
      </c>
      <c r="AN46" s="339">
        <f t="shared" si="69"/>
        <v>0</v>
      </c>
      <c r="AO46" s="339">
        <f t="shared" si="69"/>
        <v>0</v>
      </c>
      <c r="AP46" s="339">
        <f t="shared" si="69"/>
        <v>0</v>
      </c>
      <c r="AQ46" s="339">
        <f t="shared" si="69"/>
        <v>0</v>
      </c>
      <c r="AR46" s="341">
        <f t="shared" si="69"/>
        <v>0</v>
      </c>
      <c r="AS46" s="279">
        <f t="shared" si="69"/>
        <v>0</v>
      </c>
      <c r="AT46" s="206">
        <f t="shared" si="69"/>
        <v>19</v>
      </c>
      <c r="AU46" s="238">
        <f t="shared" si="69"/>
        <v>0</v>
      </c>
      <c r="AV46" s="238">
        <f t="shared" si="69"/>
        <v>175</v>
      </c>
      <c r="AW46" s="238">
        <f t="shared" si="69"/>
        <v>45</v>
      </c>
      <c r="AX46" s="238">
        <f t="shared" si="69"/>
        <v>240</v>
      </c>
      <c r="AY46" s="238">
        <f t="shared" si="69"/>
        <v>45</v>
      </c>
      <c r="AZ46" s="238">
        <f t="shared" si="69"/>
        <v>0</v>
      </c>
      <c r="BA46" s="238">
        <f t="shared" si="69"/>
        <v>0</v>
      </c>
      <c r="BB46" s="238">
        <f t="shared" si="69"/>
        <v>0</v>
      </c>
      <c r="BC46" s="238">
        <f t="shared" si="69"/>
        <v>0</v>
      </c>
      <c r="BD46" s="238">
        <f t="shared" si="69"/>
        <v>0</v>
      </c>
      <c r="BE46" s="207">
        <f t="shared" si="69"/>
        <v>0</v>
      </c>
      <c r="BF46" s="279">
        <f t="shared" si="69"/>
        <v>0</v>
      </c>
      <c r="BG46" s="206">
        <f t="shared" si="69"/>
        <v>16</v>
      </c>
      <c r="BH46" s="238">
        <f t="shared" si="69"/>
        <v>0</v>
      </c>
      <c r="BI46" s="238">
        <f t="shared" si="69"/>
        <v>160</v>
      </c>
      <c r="BJ46" s="238">
        <f t="shared" si="69"/>
        <v>30</v>
      </c>
      <c r="BK46" s="238">
        <f t="shared" si="69"/>
        <v>240</v>
      </c>
      <c r="BL46" s="238">
        <f t="shared" si="69"/>
        <v>0</v>
      </c>
      <c r="BM46" s="238">
        <f t="shared" si="69"/>
        <v>0</v>
      </c>
      <c r="BN46" s="238">
        <f t="shared" si="69"/>
        <v>0</v>
      </c>
      <c r="BO46" s="238">
        <f t="shared" si="69"/>
        <v>0</v>
      </c>
      <c r="BP46" s="238">
        <f t="shared" si="69"/>
        <v>0</v>
      </c>
      <c r="BQ46" s="238">
        <f t="shared" si="69"/>
        <v>0</v>
      </c>
      <c r="BR46" s="207">
        <f t="shared" si="69"/>
        <v>0</v>
      </c>
      <c r="BS46" s="279">
        <f t="shared" si="69"/>
        <v>0</v>
      </c>
      <c r="BT46" s="206">
        <f t="shared" si="69"/>
        <v>16</v>
      </c>
      <c r="BU46" s="238">
        <f t="shared" si="69"/>
        <v>0</v>
      </c>
      <c r="BV46" s="238">
        <f t="shared" si="69"/>
        <v>175</v>
      </c>
      <c r="BW46" s="238">
        <f t="shared" si="69"/>
        <v>0</v>
      </c>
      <c r="BX46" s="238">
        <f t="shared" si="69"/>
        <v>225</v>
      </c>
      <c r="BY46" s="238">
        <f t="shared" si="69"/>
        <v>0</v>
      </c>
      <c r="BZ46" s="238">
        <f t="shared" si="69"/>
        <v>0</v>
      </c>
      <c r="CA46" s="238">
        <f t="shared" si="69"/>
        <v>0</v>
      </c>
      <c r="CB46" s="238">
        <f t="shared" si="69"/>
        <v>0</v>
      </c>
      <c r="CC46" s="238">
        <f t="shared" si="69"/>
        <v>0</v>
      </c>
      <c r="CD46" s="238">
        <f t="shared" si="69"/>
        <v>0</v>
      </c>
      <c r="CE46" s="207">
        <f t="shared" si="69"/>
        <v>0</v>
      </c>
      <c r="CF46" s="279">
        <f t="shared" si="69"/>
        <v>0</v>
      </c>
      <c r="CG46" s="206">
        <f t="shared" si="69"/>
        <v>22</v>
      </c>
      <c r="CH46" s="238">
        <f t="shared" si="69"/>
        <v>0</v>
      </c>
      <c r="CI46" s="238">
        <f t="shared" si="69"/>
        <v>355</v>
      </c>
      <c r="CJ46" s="238">
        <f t="shared" si="69"/>
        <v>0</v>
      </c>
      <c r="CK46" s="238">
        <f t="shared" si="69"/>
        <v>195</v>
      </c>
      <c r="CL46" s="207">
        <f t="shared" si="69"/>
        <v>0</v>
      </c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152"/>
      <c r="ES46" s="152"/>
      <c r="ET46" s="153"/>
      <c r="EU46" s="153"/>
      <c r="EV46" s="153"/>
    </row>
    <row r="47" spans="1:152" ht="15" customHeight="1" x14ac:dyDescent="0.3">
      <c r="A47" s="527" t="s">
        <v>182</v>
      </c>
      <c r="B47" s="154" t="s">
        <v>127</v>
      </c>
      <c r="C47" s="380" t="s">
        <v>183</v>
      </c>
      <c r="D47" s="381">
        <f t="shared" ref="D47:D54" si="70">SUM(W47,X47,AJ47,AK47,AW47,AX47,AY47,BJ47,BK47,BL47,BW47,BX47,BY47,CJ47,CK47,CL47)</f>
        <v>90</v>
      </c>
      <c r="E47" s="107">
        <f t="shared" ref="E47:G47" si="71">SUM(V47,AI47,AV47,BI47,BV47,CI47)</f>
        <v>60</v>
      </c>
      <c r="F47" s="108">
        <f t="shared" si="71"/>
        <v>0</v>
      </c>
      <c r="G47" s="108">
        <f t="shared" si="71"/>
        <v>0</v>
      </c>
      <c r="H47" s="109">
        <f t="shared" ref="H47:H55" si="72">SUM(AY47,BL47,BY47,CL47)</f>
        <v>90</v>
      </c>
      <c r="I47" s="109"/>
      <c r="J47" s="109"/>
      <c r="K47" s="109"/>
      <c r="L47" s="109"/>
      <c r="M47" s="109"/>
      <c r="N47" s="109">
        <f t="shared" ref="N47:N55" si="73">SUM(BE47,BR47,CE47)</f>
        <v>0</v>
      </c>
      <c r="O47" s="109"/>
      <c r="P47" s="403">
        <f t="shared" si="65"/>
        <v>3.6</v>
      </c>
      <c r="Q47" s="403">
        <f t="shared" si="66"/>
        <v>2.4</v>
      </c>
      <c r="R47" s="331">
        <f t="shared" ref="R47:R55" si="74">SUM(T47,AG47,AT47,BG47,BT47,CG47)</f>
        <v>6</v>
      </c>
      <c r="S47" s="382" t="s">
        <v>126</v>
      </c>
      <c r="T47" s="404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405"/>
      <c r="AF47" s="312"/>
      <c r="AG47" s="404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405"/>
      <c r="AS47" s="313"/>
      <c r="AT47" s="310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311"/>
      <c r="BG47" s="218">
        <v>2</v>
      </c>
      <c r="BH47" s="109"/>
      <c r="BI47" s="108">
        <v>20</v>
      </c>
      <c r="BJ47" s="168"/>
      <c r="BK47" s="168"/>
      <c r="BL47" s="109">
        <v>30</v>
      </c>
      <c r="BM47" s="109"/>
      <c r="BN47" s="109"/>
      <c r="BO47" s="109"/>
      <c r="BP47" s="109"/>
      <c r="BQ47" s="109"/>
      <c r="BR47" s="311"/>
      <c r="BS47" s="312"/>
      <c r="BT47" s="218">
        <v>2</v>
      </c>
      <c r="BU47" s="168"/>
      <c r="BV47" s="108">
        <v>20</v>
      </c>
      <c r="BW47" s="168"/>
      <c r="BX47" s="168"/>
      <c r="BY47" s="109">
        <v>30</v>
      </c>
      <c r="BZ47" s="168"/>
      <c r="CA47" s="168"/>
      <c r="CB47" s="168"/>
      <c r="CC47" s="168"/>
      <c r="CD47" s="168"/>
      <c r="CE47" s="311"/>
      <c r="CF47" s="312"/>
      <c r="CG47" s="348">
        <v>2</v>
      </c>
      <c r="CH47" s="162"/>
      <c r="CI47" s="161">
        <v>20</v>
      </c>
      <c r="CJ47" s="162"/>
      <c r="CK47" s="162"/>
      <c r="CL47" s="406">
        <v>30</v>
      </c>
      <c r="CM47" s="47"/>
      <c r="CN47" s="48"/>
      <c r="CO47" s="48"/>
      <c r="CP47" s="48"/>
      <c r="CQ47" s="48"/>
      <c r="CR47" s="104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5"/>
      <c r="EU47" s="5"/>
      <c r="EV47" s="5"/>
    </row>
    <row r="48" spans="1:152" ht="17.25" customHeight="1" x14ac:dyDescent="0.3">
      <c r="A48" s="481"/>
      <c r="B48" s="164" t="s">
        <v>130</v>
      </c>
      <c r="C48" s="384" t="s">
        <v>128</v>
      </c>
      <c r="D48" s="381">
        <f t="shared" si="70"/>
        <v>90</v>
      </c>
      <c r="E48" s="107">
        <f t="shared" ref="E48:G48" si="75">SUM(V48,AI48,AV48,BI48,BV48,CI48)</f>
        <v>60</v>
      </c>
      <c r="F48" s="108">
        <f t="shared" si="75"/>
        <v>0</v>
      </c>
      <c r="G48" s="108">
        <f t="shared" si="75"/>
        <v>0</v>
      </c>
      <c r="H48" s="109">
        <f t="shared" si="72"/>
        <v>90</v>
      </c>
      <c r="I48" s="105"/>
      <c r="J48" s="105"/>
      <c r="K48" s="105"/>
      <c r="L48" s="105"/>
      <c r="M48" s="105"/>
      <c r="N48" s="109">
        <f t="shared" si="73"/>
        <v>0</v>
      </c>
      <c r="O48" s="105"/>
      <c r="P48" s="403">
        <f t="shared" si="65"/>
        <v>3.6</v>
      </c>
      <c r="Q48" s="403">
        <f t="shared" si="66"/>
        <v>2.4</v>
      </c>
      <c r="R48" s="331">
        <f t="shared" si="74"/>
        <v>6</v>
      </c>
      <c r="S48" s="386" t="s">
        <v>129</v>
      </c>
      <c r="T48" s="267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243"/>
      <c r="AF48" s="407"/>
      <c r="AG48" s="267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243"/>
      <c r="AS48" s="244"/>
      <c r="AT48" s="181">
        <v>3</v>
      </c>
      <c r="AU48" s="182"/>
      <c r="AV48" s="122">
        <v>30</v>
      </c>
      <c r="AW48" s="182"/>
      <c r="AX48" s="182"/>
      <c r="AY48" s="105">
        <v>45</v>
      </c>
      <c r="AZ48" s="105"/>
      <c r="BA48" s="105"/>
      <c r="BB48" s="105"/>
      <c r="BC48" s="105"/>
      <c r="BD48" s="105"/>
      <c r="BE48" s="408"/>
      <c r="BF48" s="243"/>
      <c r="BG48" s="181">
        <v>2</v>
      </c>
      <c r="BH48" s="105"/>
      <c r="BI48" s="122">
        <v>20</v>
      </c>
      <c r="BJ48" s="182"/>
      <c r="BK48" s="182"/>
      <c r="BL48" s="105">
        <v>30</v>
      </c>
      <c r="BM48" s="105"/>
      <c r="BN48" s="105"/>
      <c r="BO48" s="105"/>
      <c r="BP48" s="105"/>
      <c r="BQ48" s="105"/>
      <c r="BR48" s="243"/>
      <c r="BS48" s="407"/>
      <c r="BT48" s="181">
        <v>1</v>
      </c>
      <c r="BU48" s="182"/>
      <c r="BV48" s="122">
        <v>10</v>
      </c>
      <c r="BW48" s="182"/>
      <c r="BX48" s="182"/>
      <c r="BY48" s="105">
        <v>15</v>
      </c>
      <c r="BZ48" s="182"/>
      <c r="CA48" s="182"/>
      <c r="CB48" s="182"/>
      <c r="CC48" s="182"/>
      <c r="CD48" s="182"/>
      <c r="CE48" s="243"/>
      <c r="CF48" s="407"/>
      <c r="CG48" s="267"/>
      <c r="CH48" s="182"/>
      <c r="CI48" s="182"/>
      <c r="CJ48" s="182"/>
      <c r="CK48" s="182"/>
      <c r="CL48" s="243"/>
      <c r="CM48" s="329"/>
      <c r="CN48" s="330"/>
      <c r="CO48" s="330"/>
      <c r="CP48" s="330"/>
      <c r="CQ48" s="330"/>
      <c r="CR48" s="104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5"/>
      <c r="EU48" s="5"/>
      <c r="EV48" s="5"/>
    </row>
    <row r="49" spans="1:152" ht="35.25" customHeight="1" x14ac:dyDescent="0.3">
      <c r="A49" s="481"/>
      <c r="B49" s="164" t="s">
        <v>132</v>
      </c>
      <c r="C49" s="384" t="s">
        <v>131</v>
      </c>
      <c r="D49" s="381">
        <f t="shared" si="70"/>
        <v>75</v>
      </c>
      <c r="E49" s="107">
        <f t="shared" ref="E49:G49" si="76">SUM(V49,AI49,AV49,BI49,BV49,CI49)</f>
        <v>50</v>
      </c>
      <c r="F49" s="108">
        <f t="shared" si="76"/>
        <v>0</v>
      </c>
      <c r="G49" s="108">
        <f t="shared" si="76"/>
        <v>0</v>
      </c>
      <c r="H49" s="109">
        <f t="shared" si="72"/>
        <v>75</v>
      </c>
      <c r="I49" s="105"/>
      <c r="J49" s="105"/>
      <c r="K49" s="105"/>
      <c r="L49" s="105"/>
      <c r="M49" s="105"/>
      <c r="N49" s="109">
        <f t="shared" si="73"/>
        <v>0</v>
      </c>
      <c r="O49" s="105"/>
      <c r="P49" s="403">
        <f t="shared" si="65"/>
        <v>3</v>
      </c>
      <c r="Q49" s="403">
        <f t="shared" si="66"/>
        <v>2</v>
      </c>
      <c r="R49" s="331">
        <f t="shared" si="74"/>
        <v>5</v>
      </c>
      <c r="S49" s="386" t="s">
        <v>71</v>
      </c>
      <c r="T49" s="267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243"/>
      <c r="AF49" s="407"/>
      <c r="AG49" s="267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243"/>
      <c r="AS49" s="244"/>
      <c r="AT49" s="267"/>
      <c r="AU49" s="182"/>
      <c r="AV49" s="182"/>
      <c r="AW49" s="182"/>
      <c r="AX49" s="182"/>
      <c r="AY49" s="182"/>
      <c r="AZ49" s="105"/>
      <c r="BA49" s="105"/>
      <c r="BB49" s="105"/>
      <c r="BC49" s="105"/>
      <c r="BD49" s="105"/>
      <c r="BE49" s="182"/>
      <c r="BF49" s="243"/>
      <c r="BG49" s="181">
        <v>2</v>
      </c>
      <c r="BH49" s="105"/>
      <c r="BI49" s="122">
        <v>20</v>
      </c>
      <c r="BJ49" s="182"/>
      <c r="BK49" s="182"/>
      <c r="BL49" s="105">
        <v>30</v>
      </c>
      <c r="BM49" s="105"/>
      <c r="BN49" s="105"/>
      <c r="BO49" s="105"/>
      <c r="BP49" s="105"/>
      <c r="BQ49" s="105"/>
      <c r="BR49" s="243"/>
      <c r="BS49" s="407"/>
      <c r="BT49" s="181">
        <v>2</v>
      </c>
      <c r="BU49" s="182"/>
      <c r="BV49" s="122">
        <v>20</v>
      </c>
      <c r="BW49" s="182"/>
      <c r="BX49" s="182"/>
      <c r="BY49" s="105">
        <v>30</v>
      </c>
      <c r="BZ49" s="182"/>
      <c r="CA49" s="182"/>
      <c r="CB49" s="182"/>
      <c r="CC49" s="182"/>
      <c r="CD49" s="182"/>
      <c r="CE49" s="243"/>
      <c r="CF49" s="407"/>
      <c r="CG49" s="183">
        <v>1</v>
      </c>
      <c r="CH49" s="122"/>
      <c r="CI49" s="122">
        <v>10</v>
      </c>
      <c r="CJ49" s="182"/>
      <c r="CK49" s="182"/>
      <c r="CL49" s="174">
        <v>15</v>
      </c>
      <c r="CM49" s="329"/>
      <c r="CN49" s="330"/>
      <c r="CO49" s="330"/>
      <c r="CP49" s="330"/>
      <c r="CQ49" s="330"/>
      <c r="CR49" s="104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5"/>
      <c r="EU49" s="5"/>
      <c r="EV49" s="5"/>
    </row>
    <row r="50" spans="1:152" ht="15" customHeight="1" x14ac:dyDescent="0.3">
      <c r="A50" s="481"/>
      <c r="B50" s="164" t="s">
        <v>134</v>
      </c>
      <c r="C50" s="409" t="s">
        <v>184</v>
      </c>
      <c r="D50" s="381">
        <f t="shared" si="70"/>
        <v>15</v>
      </c>
      <c r="E50" s="107">
        <f t="shared" ref="E50:G50" si="77">SUM(V50,AI50,AV50,BI50,BV50,CI50)</f>
        <v>10</v>
      </c>
      <c r="F50" s="108">
        <f t="shared" si="77"/>
        <v>0</v>
      </c>
      <c r="G50" s="108">
        <f t="shared" si="77"/>
        <v>15</v>
      </c>
      <c r="H50" s="109">
        <f t="shared" si="72"/>
        <v>0</v>
      </c>
      <c r="I50" s="105"/>
      <c r="J50" s="105"/>
      <c r="K50" s="105"/>
      <c r="L50" s="105"/>
      <c r="M50" s="105"/>
      <c r="N50" s="109">
        <f t="shared" si="73"/>
        <v>0</v>
      </c>
      <c r="O50" s="105"/>
      <c r="P50" s="403">
        <f t="shared" si="65"/>
        <v>0.6</v>
      </c>
      <c r="Q50" s="403">
        <f t="shared" si="66"/>
        <v>0.4</v>
      </c>
      <c r="R50" s="331">
        <f t="shared" si="74"/>
        <v>1</v>
      </c>
      <c r="S50" s="386" t="s">
        <v>71</v>
      </c>
      <c r="T50" s="267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243"/>
      <c r="AF50" s="407"/>
      <c r="AG50" s="267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243"/>
      <c r="AS50" s="244"/>
      <c r="AT50" s="267"/>
      <c r="AU50" s="182"/>
      <c r="AV50" s="182"/>
      <c r="AW50" s="182"/>
      <c r="AX50" s="182"/>
      <c r="AY50" s="182"/>
      <c r="AZ50" s="105"/>
      <c r="BA50" s="105"/>
      <c r="BB50" s="105"/>
      <c r="BC50" s="105"/>
      <c r="BD50" s="105"/>
      <c r="BE50" s="182"/>
      <c r="BF50" s="243"/>
      <c r="BG50" s="267"/>
      <c r="BH50" s="105"/>
      <c r="BI50" s="182"/>
      <c r="BJ50" s="182"/>
      <c r="BK50" s="182"/>
      <c r="BL50" s="182"/>
      <c r="BM50" s="105"/>
      <c r="BN50" s="105"/>
      <c r="BO50" s="105"/>
      <c r="BP50" s="105"/>
      <c r="BQ50" s="105"/>
      <c r="BR50" s="243"/>
      <c r="BS50" s="407"/>
      <c r="BT50" s="267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243"/>
      <c r="CF50" s="407"/>
      <c r="CG50" s="181">
        <v>1</v>
      </c>
      <c r="CH50" s="182"/>
      <c r="CI50" s="105">
        <v>10</v>
      </c>
      <c r="CJ50" s="182"/>
      <c r="CK50" s="122">
        <v>15</v>
      </c>
      <c r="CL50" s="243"/>
      <c r="CM50" s="47"/>
      <c r="CN50" s="48"/>
      <c r="CO50" s="48"/>
      <c r="CP50" s="48"/>
      <c r="CQ50" s="48"/>
      <c r="CR50" s="104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5"/>
      <c r="EU50" s="5"/>
      <c r="EV50" s="5"/>
    </row>
    <row r="51" spans="1:152" ht="18" customHeight="1" x14ac:dyDescent="0.3">
      <c r="A51" s="481"/>
      <c r="B51" s="164" t="s">
        <v>136</v>
      </c>
      <c r="C51" s="384" t="s">
        <v>135</v>
      </c>
      <c r="D51" s="381">
        <f t="shared" si="70"/>
        <v>30</v>
      </c>
      <c r="E51" s="107">
        <f t="shared" ref="E51:G51" si="78">SUM(V51,AI51,AV51,BI51,BV51,CI51)</f>
        <v>20</v>
      </c>
      <c r="F51" s="108">
        <f t="shared" si="78"/>
        <v>0</v>
      </c>
      <c r="G51" s="108">
        <f t="shared" si="78"/>
        <v>0</v>
      </c>
      <c r="H51" s="109">
        <f t="shared" si="72"/>
        <v>30</v>
      </c>
      <c r="I51" s="105"/>
      <c r="J51" s="105"/>
      <c r="K51" s="105"/>
      <c r="L51" s="105"/>
      <c r="M51" s="105"/>
      <c r="N51" s="109">
        <f t="shared" si="73"/>
        <v>0</v>
      </c>
      <c r="O51" s="105"/>
      <c r="P51" s="403">
        <f t="shared" si="65"/>
        <v>1.2</v>
      </c>
      <c r="Q51" s="403">
        <f t="shared" si="66"/>
        <v>0.8</v>
      </c>
      <c r="R51" s="331">
        <f t="shared" si="74"/>
        <v>2</v>
      </c>
      <c r="S51" s="386" t="s">
        <v>71</v>
      </c>
      <c r="T51" s="267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243"/>
      <c r="AF51" s="407"/>
      <c r="AG51" s="267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243"/>
      <c r="AS51" s="244"/>
      <c r="AT51" s="267"/>
      <c r="AU51" s="182"/>
      <c r="AV51" s="182"/>
      <c r="AW51" s="182"/>
      <c r="AX51" s="182"/>
      <c r="AY51" s="182"/>
      <c r="AZ51" s="105"/>
      <c r="BA51" s="105"/>
      <c r="BB51" s="105"/>
      <c r="BC51" s="105"/>
      <c r="BD51" s="105"/>
      <c r="BE51" s="182"/>
      <c r="BF51" s="243"/>
      <c r="BG51" s="267"/>
      <c r="BH51" s="105"/>
      <c r="BI51" s="182"/>
      <c r="BJ51" s="182"/>
      <c r="BK51" s="182"/>
      <c r="BL51" s="182"/>
      <c r="BM51" s="105"/>
      <c r="BN51" s="105"/>
      <c r="BO51" s="105"/>
      <c r="BP51" s="105"/>
      <c r="BQ51" s="105"/>
      <c r="BR51" s="243"/>
      <c r="BS51" s="407"/>
      <c r="BT51" s="181">
        <v>2</v>
      </c>
      <c r="BU51" s="182"/>
      <c r="BV51" s="105">
        <v>20</v>
      </c>
      <c r="BW51" s="182"/>
      <c r="BX51" s="182"/>
      <c r="BY51" s="105">
        <v>30</v>
      </c>
      <c r="BZ51" s="182"/>
      <c r="CA51" s="182"/>
      <c r="CB51" s="182"/>
      <c r="CC51" s="182"/>
      <c r="CD51" s="182"/>
      <c r="CE51" s="243"/>
      <c r="CF51" s="407"/>
      <c r="CG51" s="267"/>
      <c r="CH51" s="182"/>
      <c r="CI51" s="182"/>
      <c r="CJ51" s="182"/>
      <c r="CK51" s="182"/>
      <c r="CL51" s="243"/>
      <c r="CM51" s="329"/>
      <c r="CN51" s="330"/>
      <c r="CO51" s="330"/>
      <c r="CP51" s="330"/>
      <c r="CQ51" s="330"/>
      <c r="CR51" s="104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5"/>
      <c r="EU51" s="5"/>
      <c r="EV51" s="5"/>
    </row>
    <row r="52" spans="1:152" ht="17.25" customHeight="1" x14ac:dyDescent="0.3">
      <c r="A52" s="481"/>
      <c r="B52" s="164" t="s">
        <v>138</v>
      </c>
      <c r="C52" s="384" t="s">
        <v>149</v>
      </c>
      <c r="D52" s="381">
        <f t="shared" si="70"/>
        <v>30</v>
      </c>
      <c r="E52" s="107">
        <f t="shared" ref="E52:G52" si="79">SUM(V52,AI52,AV52,BI52,BV52,CI52)</f>
        <v>20</v>
      </c>
      <c r="F52" s="108">
        <f t="shared" si="79"/>
        <v>0</v>
      </c>
      <c r="G52" s="108">
        <f t="shared" si="79"/>
        <v>0</v>
      </c>
      <c r="H52" s="109">
        <f t="shared" si="72"/>
        <v>30</v>
      </c>
      <c r="I52" s="105"/>
      <c r="J52" s="105"/>
      <c r="K52" s="105"/>
      <c r="L52" s="105"/>
      <c r="M52" s="105"/>
      <c r="N52" s="109">
        <f t="shared" si="73"/>
        <v>0</v>
      </c>
      <c r="O52" s="105"/>
      <c r="P52" s="403">
        <f t="shared" si="65"/>
        <v>1.2</v>
      </c>
      <c r="Q52" s="403">
        <f t="shared" si="66"/>
        <v>0.8</v>
      </c>
      <c r="R52" s="331">
        <f t="shared" si="74"/>
        <v>2</v>
      </c>
      <c r="S52" s="386" t="s">
        <v>71</v>
      </c>
      <c r="T52" s="267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243"/>
      <c r="AF52" s="407"/>
      <c r="AG52" s="267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243"/>
      <c r="AS52" s="244"/>
      <c r="AT52" s="267"/>
      <c r="AU52" s="182"/>
      <c r="AV52" s="182"/>
      <c r="AW52" s="182"/>
      <c r="AX52" s="182"/>
      <c r="AY52" s="182"/>
      <c r="AZ52" s="105"/>
      <c r="BA52" s="105"/>
      <c r="BB52" s="105"/>
      <c r="BC52" s="105"/>
      <c r="BD52" s="105"/>
      <c r="BE52" s="182"/>
      <c r="BF52" s="243"/>
      <c r="BG52" s="267"/>
      <c r="BH52" s="105"/>
      <c r="BI52" s="182"/>
      <c r="BJ52" s="182"/>
      <c r="BK52" s="182"/>
      <c r="BL52" s="182"/>
      <c r="BM52" s="105"/>
      <c r="BN52" s="105"/>
      <c r="BO52" s="105"/>
      <c r="BP52" s="105"/>
      <c r="BQ52" s="105"/>
      <c r="BR52" s="243"/>
      <c r="BS52" s="407"/>
      <c r="BT52" s="181">
        <v>1</v>
      </c>
      <c r="BU52" s="182"/>
      <c r="BV52" s="105">
        <v>10</v>
      </c>
      <c r="BW52" s="182"/>
      <c r="BX52" s="182"/>
      <c r="BY52" s="105">
        <v>15</v>
      </c>
      <c r="BZ52" s="182"/>
      <c r="CA52" s="182"/>
      <c r="CB52" s="182"/>
      <c r="CC52" s="182"/>
      <c r="CD52" s="182"/>
      <c r="CE52" s="243"/>
      <c r="CF52" s="407"/>
      <c r="CG52" s="183">
        <v>1</v>
      </c>
      <c r="CH52" s="122"/>
      <c r="CI52" s="122">
        <v>10</v>
      </c>
      <c r="CJ52" s="182"/>
      <c r="CK52" s="182"/>
      <c r="CL52" s="174">
        <v>15</v>
      </c>
      <c r="CM52" s="329"/>
      <c r="CN52" s="330"/>
      <c r="CO52" s="330"/>
      <c r="CP52" s="330"/>
      <c r="CQ52" s="330"/>
      <c r="CR52" s="104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5"/>
      <c r="EU52" s="5"/>
      <c r="EV52" s="5"/>
    </row>
    <row r="53" spans="1:152" ht="18" customHeight="1" x14ac:dyDescent="0.3">
      <c r="A53" s="481"/>
      <c r="B53" s="164" t="s">
        <v>140</v>
      </c>
      <c r="C53" s="410" t="s">
        <v>139</v>
      </c>
      <c r="D53" s="381">
        <f t="shared" si="70"/>
        <v>15</v>
      </c>
      <c r="E53" s="107">
        <f t="shared" ref="E53:G53" si="80">SUM(V53,AI53,AV53,BI53,BV53,CI53)</f>
        <v>10</v>
      </c>
      <c r="F53" s="108">
        <f t="shared" si="80"/>
        <v>0</v>
      </c>
      <c r="G53" s="108">
        <f t="shared" si="80"/>
        <v>0</v>
      </c>
      <c r="H53" s="109">
        <f t="shared" si="72"/>
        <v>15</v>
      </c>
      <c r="I53" s="105"/>
      <c r="J53" s="105"/>
      <c r="K53" s="105"/>
      <c r="L53" s="105"/>
      <c r="M53" s="105"/>
      <c r="N53" s="109">
        <f t="shared" si="73"/>
        <v>0</v>
      </c>
      <c r="O53" s="105"/>
      <c r="P53" s="403">
        <f t="shared" si="65"/>
        <v>0.6</v>
      </c>
      <c r="Q53" s="403">
        <f t="shared" si="66"/>
        <v>0.4</v>
      </c>
      <c r="R53" s="331">
        <f t="shared" si="74"/>
        <v>1</v>
      </c>
      <c r="S53" s="386" t="s">
        <v>71</v>
      </c>
      <c r="T53" s="267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43"/>
      <c r="AF53" s="407"/>
      <c r="AG53" s="267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243"/>
      <c r="AS53" s="244"/>
      <c r="AT53" s="267"/>
      <c r="AU53" s="182"/>
      <c r="AV53" s="182"/>
      <c r="AW53" s="182"/>
      <c r="AX53" s="182"/>
      <c r="AY53" s="182"/>
      <c r="AZ53" s="105"/>
      <c r="BA53" s="105"/>
      <c r="BB53" s="105"/>
      <c r="BC53" s="105"/>
      <c r="BD53" s="105"/>
      <c r="BE53" s="182"/>
      <c r="BF53" s="243"/>
      <c r="BG53" s="267"/>
      <c r="BH53" s="105"/>
      <c r="BI53" s="182"/>
      <c r="BJ53" s="182"/>
      <c r="BK53" s="182"/>
      <c r="BL53" s="182"/>
      <c r="BM53" s="105"/>
      <c r="BN53" s="105"/>
      <c r="BO53" s="105"/>
      <c r="BP53" s="105"/>
      <c r="BQ53" s="105"/>
      <c r="BR53" s="243"/>
      <c r="BS53" s="407"/>
      <c r="BT53" s="181">
        <v>1</v>
      </c>
      <c r="BU53" s="182"/>
      <c r="BV53" s="105">
        <v>10</v>
      </c>
      <c r="BW53" s="182"/>
      <c r="BX53" s="182"/>
      <c r="BY53" s="105">
        <v>15</v>
      </c>
      <c r="BZ53" s="182"/>
      <c r="CA53" s="182"/>
      <c r="CB53" s="182"/>
      <c r="CC53" s="182"/>
      <c r="CD53" s="182"/>
      <c r="CE53" s="243"/>
      <c r="CF53" s="407"/>
      <c r="CG53" s="267"/>
      <c r="CH53" s="182"/>
      <c r="CI53" s="182"/>
      <c r="CJ53" s="182"/>
      <c r="CK53" s="182"/>
      <c r="CL53" s="243"/>
      <c r="CM53" s="329"/>
      <c r="CN53" s="330"/>
      <c r="CO53" s="330"/>
      <c r="CP53" s="330"/>
      <c r="CQ53" s="330"/>
      <c r="CR53" s="104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5"/>
      <c r="EU53" s="5"/>
      <c r="EV53" s="5"/>
    </row>
    <row r="54" spans="1:152" ht="18" customHeight="1" x14ac:dyDescent="0.3">
      <c r="A54" s="481"/>
      <c r="B54" s="185" t="s">
        <v>142</v>
      </c>
      <c r="C54" s="385" t="s">
        <v>152</v>
      </c>
      <c r="D54" s="381">
        <f t="shared" si="70"/>
        <v>0</v>
      </c>
      <c r="E54" s="107">
        <f t="shared" ref="E54:G54" si="81">SUM(V54,AI54,AV54,BI54,BV54,CI54)</f>
        <v>56</v>
      </c>
      <c r="F54" s="108">
        <f t="shared" si="81"/>
        <v>0</v>
      </c>
      <c r="G54" s="108">
        <f t="shared" si="81"/>
        <v>0</v>
      </c>
      <c r="H54" s="109">
        <f t="shared" si="72"/>
        <v>0</v>
      </c>
      <c r="I54" s="131"/>
      <c r="J54" s="131"/>
      <c r="K54" s="131"/>
      <c r="L54" s="131"/>
      <c r="M54" s="131"/>
      <c r="N54" s="109">
        <f t="shared" si="73"/>
        <v>144</v>
      </c>
      <c r="O54" s="131"/>
      <c r="P54" s="403">
        <f t="shared" si="65"/>
        <v>0</v>
      </c>
      <c r="Q54" s="403">
        <f t="shared" si="66"/>
        <v>8</v>
      </c>
      <c r="R54" s="331">
        <f t="shared" si="74"/>
        <v>8</v>
      </c>
      <c r="S54" s="386" t="s">
        <v>71</v>
      </c>
      <c r="T54" s="268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70"/>
      <c r="AF54" s="411"/>
      <c r="AG54" s="268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70"/>
      <c r="AS54" s="390"/>
      <c r="AT54" s="389">
        <v>8</v>
      </c>
      <c r="AU54" s="130"/>
      <c r="AV54" s="130">
        <v>56</v>
      </c>
      <c r="AW54" s="269"/>
      <c r="AX54" s="269"/>
      <c r="AY54" s="269"/>
      <c r="AZ54" s="131"/>
      <c r="BA54" s="131"/>
      <c r="BB54" s="131"/>
      <c r="BC54" s="131"/>
      <c r="BD54" s="131"/>
      <c r="BE54" s="130">
        <v>144</v>
      </c>
      <c r="BF54" s="270"/>
      <c r="BG54" s="268"/>
      <c r="BH54" s="131"/>
      <c r="BI54" s="269"/>
      <c r="BJ54" s="269"/>
      <c r="BK54" s="269"/>
      <c r="BL54" s="269"/>
      <c r="BM54" s="131"/>
      <c r="BN54" s="131"/>
      <c r="BO54" s="131"/>
      <c r="BP54" s="131"/>
      <c r="BQ54" s="131"/>
      <c r="BR54" s="270"/>
      <c r="BS54" s="411"/>
      <c r="BT54" s="268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70"/>
      <c r="CF54" s="411"/>
      <c r="CG54" s="268"/>
      <c r="CH54" s="269"/>
      <c r="CI54" s="269"/>
      <c r="CJ54" s="269"/>
      <c r="CK54" s="269"/>
      <c r="CL54" s="270"/>
      <c r="CM54" s="329"/>
      <c r="CN54" s="330"/>
      <c r="CO54" s="330"/>
      <c r="CP54" s="330"/>
      <c r="CQ54" s="330"/>
      <c r="CR54" s="104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5"/>
      <c r="EU54" s="5"/>
      <c r="EV54" s="5"/>
    </row>
    <row r="55" spans="1:152" ht="12.75" customHeight="1" x14ac:dyDescent="0.3">
      <c r="A55" s="481"/>
      <c r="B55" s="412" t="s">
        <v>185</v>
      </c>
      <c r="C55" s="387" t="s">
        <v>153</v>
      </c>
      <c r="D55" s="381">
        <f>SUM(BE55,BR55,CE55)</f>
        <v>288</v>
      </c>
      <c r="E55" s="366">
        <f t="shared" ref="E55:G55" si="82">SUM(V55,AI55,AV55,BI55,BV55,CI55)</f>
        <v>112</v>
      </c>
      <c r="F55" s="367">
        <f t="shared" si="82"/>
        <v>0</v>
      </c>
      <c r="G55" s="367">
        <f t="shared" si="82"/>
        <v>0</v>
      </c>
      <c r="H55" s="368">
        <f t="shared" si="72"/>
        <v>0</v>
      </c>
      <c r="I55" s="368"/>
      <c r="J55" s="368"/>
      <c r="K55" s="368"/>
      <c r="L55" s="368"/>
      <c r="M55" s="368"/>
      <c r="N55" s="368">
        <f t="shared" si="73"/>
        <v>288</v>
      </c>
      <c r="O55" s="131"/>
      <c r="P55" s="403">
        <f t="shared" si="65"/>
        <v>11.5</v>
      </c>
      <c r="Q55" s="403">
        <f t="shared" si="66"/>
        <v>4.5</v>
      </c>
      <c r="R55" s="370">
        <f t="shared" si="74"/>
        <v>16</v>
      </c>
      <c r="S55" s="388" t="s">
        <v>186</v>
      </c>
      <c r="T55" s="268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70"/>
      <c r="AF55" s="411"/>
      <c r="AG55" s="268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70"/>
      <c r="AS55" s="390"/>
      <c r="AT55" s="268"/>
      <c r="AU55" s="269"/>
      <c r="AV55" s="269"/>
      <c r="AW55" s="269"/>
      <c r="AX55" s="269"/>
      <c r="AY55" s="269"/>
      <c r="AZ55" s="131"/>
      <c r="BA55" s="131"/>
      <c r="BB55" s="131"/>
      <c r="BC55" s="131"/>
      <c r="BD55" s="131"/>
      <c r="BE55" s="269"/>
      <c r="BF55" s="270"/>
      <c r="BG55" s="413">
        <v>8</v>
      </c>
      <c r="BH55" s="131"/>
      <c r="BI55" s="131">
        <v>56</v>
      </c>
      <c r="BJ55" s="269"/>
      <c r="BK55" s="269"/>
      <c r="BL55" s="269"/>
      <c r="BM55" s="131"/>
      <c r="BN55" s="131"/>
      <c r="BO55" s="131"/>
      <c r="BP55" s="131"/>
      <c r="BQ55" s="131"/>
      <c r="BR55" s="414">
        <v>144</v>
      </c>
      <c r="BS55" s="411"/>
      <c r="BT55" s="413">
        <v>8</v>
      </c>
      <c r="BU55" s="269"/>
      <c r="BV55" s="131">
        <v>56</v>
      </c>
      <c r="BW55" s="269"/>
      <c r="BX55" s="269"/>
      <c r="BY55" s="269"/>
      <c r="BZ55" s="269"/>
      <c r="CA55" s="269"/>
      <c r="CB55" s="269"/>
      <c r="CC55" s="269"/>
      <c r="CD55" s="269"/>
      <c r="CE55" s="414">
        <v>144</v>
      </c>
      <c r="CF55" s="411"/>
      <c r="CG55" s="415"/>
      <c r="CH55" s="416"/>
      <c r="CI55" s="416"/>
      <c r="CJ55" s="416"/>
      <c r="CK55" s="416"/>
      <c r="CL55" s="417"/>
      <c r="CM55" s="329"/>
      <c r="CN55" s="330"/>
      <c r="CO55" s="330"/>
      <c r="CP55" s="330"/>
      <c r="CQ55" s="330"/>
      <c r="CR55" s="104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5"/>
      <c r="EU55" s="5"/>
      <c r="EV55" s="5"/>
    </row>
    <row r="56" spans="1:152" ht="12.75" customHeight="1" x14ac:dyDescent="0.35">
      <c r="A56" s="481"/>
      <c r="B56" s="523"/>
      <c r="C56" s="235" t="s">
        <v>65</v>
      </c>
      <c r="D56" s="141">
        <f t="shared" ref="D56:O56" si="83">SUM(D47:D55)</f>
        <v>633</v>
      </c>
      <c r="E56" s="142">
        <f t="shared" si="83"/>
        <v>398</v>
      </c>
      <c r="F56" s="146">
        <f t="shared" si="83"/>
        <v>0</v>
      </c>
      <c r="G56" s="146">
        <f t="shared" si="83"/>
        <v>15</v>
      </c>
      <c r="H56" s="146">
        <f t="shared" si="83"/>
        <v>330</v>
      </c>
      <c r="I56" s="146">
        <f t="shared" si="83"/>
        <v>0</v>
      </c>
      <c r="J56" s="146">
        <f t="shared" si="83"/>
        <v>0</v>
      </c>
      <c r="K56" s="146">
        <f t="shared" si="83"/>
        <v>0</v>
      </c>
      <c r="L56" s="146">
        <f t="shared" si="83"/>
        <v>0</v>
      </c>
      <c r="M56" s="146">
        <f t="shared" si="83"/>
        <v>0</v>
      </c>
      <c r="N56" s="146">
        <f t="shared" si="83"/>
        <v>432</v>
      </c>
      <c r="O56" s="146">
        <f t="shared" si="83"/>
        <v>0</v>
      </c>
      <c r="P56" s="418">
        <f t="shared" si="65"/>
        <v>28.9</v>
      </c>
      <c r="Q56" s="418">
        <f t="shared" si="66"/>
        <v>18.100000000000001</v>
      </c>
      <c r="R56" s="394">
        <f>SUM(R47:R55)</f>
        <v>47</v>
      </c>
      <c r="S56" s="395">
        <v>2</v>
      </c>
      <c r="T56" s="419">
        <f t="shared" ref="T56:EQ56" si="84">SUM(T47:T55)</f>
        <v>0</v>
      </c>
      <c r="U56" s="420">
        <f t="shared" si="84"/>
        <v>0</v>
      </c>
      <c r="V56" s="420">
        <f t="shared" si="84"/>
        <v>0</v>
      </c>
      <c r="W56" s="420">
        <f t="shared" si="84"/>
        <v>0</v>
      </c>
      <c r="X56" s="420">
        <f t="shared" si="84"/>
        <v>0</v>
      </c>
      <c r="Y56" s="420">
        <f t="shared" si="84"/>
        <v>0</v>
      </c>
      <c r="Z56" s="420">
        <f t="shared" si="84"/>
        <v>0</v>
      </c>
      <c r="AA56" s="420">
        <f t="shared" si="84"/>
        <v>0</v>
      </c>
      <c r="AB56" s="420">
        <f t="shared" si="84"/>
        <v>0</v>
      </c>
      <c r="AC56" s="420">
        <f t="shared" si="84"/>
        <v>0</v>
      </c>
      <c r="AD56" s="420">
        <f t="shared" si="84"/>
        <v>0</v>
      </c>
      <c r="AE56" s="421">
        <f t="shared" si="84"/>
        <v>0</v>
      </c>
      <c r="AF56" s="422">
        <f t="shared" si="84"/>
        <v>0</v>
      </c>
      <c r="AG56" s="419">
        <f t="shared" si="84"/>
        <v>0</v>
      </c>
      <c r="AH56" s="420">
        <f t="shared" si="84"/>
        <v>0</v>
      </c>
      <c r="AI56" s="420">
        <f t="shared" si="84"/>
        <v>0</v>
      </c>
      <c r="AJ56" s="420">
        <f t="shared" si="84"/>
        <v>0</v>
      </c>
      <c r="AK56" s="420">
        <f t="shared" si="84"/>
        <v>0</v>
      </c>
      <c r="AL56" s="420">
        <f t="shared" si="84"/>
        <v>0</v>
      </c>
      <c r="AM56" s="420">
        <f t="shared" si="84"/>
        <v>0</v>
      </c>
      <c r="AN56" s="420">
        <f t="shared" si="84"/>
        <v>0</v>
      </c>
      <c r="AO56" s="420">
        <f t="shared" si="84"/>
        <v>0</v>
      </c>
      <c r="AP56" s="420">
        <f t="shared" si="84"/>
        <v>0</v>
      </c>
      <c r="AQ56" s="420">
        <f t="shared" si="84"/>
        <v>0</v>
      </c>
      <c r="AR56" s="421">
        <f t="shared" si="84"/>
        <v>0</v>
      </c>
      <c r="AS56" s="422">
        <f t="shared" si="84"/>
        <v>0</v>
      </c>
      <c r="AT56" s="141">
        <f t="shared" si="84"/>
        <v>11</v>
      </c>
      <c r="AU56" s="146">
        <f t="shared" si="84"/>
        <v>0</v>
      </c>
      <c r="AV56" s="146">
        <f t="shared" si="84"/>
        <v>86</v>
      </c>
      <c r="AW56" s="146">
        <f t="shared" si="84"/>
        <v>0</v>
      </c>
      <c r="AX56" s="146">
        <f t="shared" si="84"/>
        <v>0</v>
      </c>
      <c r="AY56" s="146">
        <f t="shared" si="84"/>
        <v>45</v>
      </c>
      <c r="AZ56" s="146">
        <f t="shared" si="84"/>
        <v>0</v>
      </c>
      <c r="BA56" s="146">
        <f t="shared" si="84"/>
        <v>0</v>
      </c>
      <c r="BB56" s="146">
        <f t="shared" si="84"/>
        <v>0</v>
      </c>
      <c r="BC56" s="146">
        <f t="shared" si="84"/>
        <v>0</v>
      </c>
      <c r="BD56" s="146">
        <f t="shared" si="84"/>
        <v>0</v>
      </c>
      <c r="BE56" s="147">
        <f t="shared" si="84"/>
        <v>144</v>
      </c>
      <c r="BF56" s="150">
        <f t="shared" si="84"/>
        <v>0</v>
      </c>
      <c r="BG56" s="146">
        <f t="shared" si="84"/>
        <v>14</v>
      </c>
      <c r="BH56" s="146">
        <f t="shared" si="84"/>
        <v>0</v>
      </c>
      <c r="BI56" s="146">
        <f t="shared" si="84"/>
        <v>116</v>
      </c>
      <c r="BJ56" s="146">
        <f t="shared" si="84"/>
        <v>0</v>
      </c>
      <c r="BK56" s="146">
        <f t="shared" si="84"/>
        <v>0</v>
      </c>
      <c r="BL56" s="146">
        <f t="shared" si="84"/>
        <v>90</v>
      </c>
      <c r="BM56" s="146">
        <f t="shared" si="84"/>
        <v>0</v>
      </c>
      <c r="BN56" s="146">
        <f t="shared" si="84"/>
        <v>0</v>
      </c>
      <c r="BO56" s="146">
        <f t="shared" si="84"/>
        <v>0</v>
      </c>
      <c r="BP56" s="146">
        <f t="shared" si="84"/>
        <v>0</v>
      </c>
      <c r="BQ56" s="146">
        <f t="shared" si="84"/>
        <v>0</v>
      </c>
      <c r="BR56" s="146">
        <f t="shared" si="84"/>
        <v>144</v>
      </c>
      <c r="BS56" s="394">
        <f t="shared" si="84"/>
        <v>0</v>
      </c>
      <c r="BT56" s="141">
        <f t="shared" si="84"/>
        <v>17</v>
      </c>
      <c r="BU56" s="146">
        <f t="shared" si="84"/>
        <v>0</v>
      </c>
      <c r="BV56" s="146">
        <f t="shared" si="84"/>
        <v>146</v>
      </c>
      <c r="BW56" s="146">
        <f t="shared" si="84"/>
        <v>0</v>
      </c>
      <c r="BX56" s="146">
        <f t="shared" si="84"/>
        <v>0</v>
      </c>
      <c r="BY56" s="146">
        <f t="shared" si="84"/>
        <v>135</v>
      </c>
      <c r="BZ56" s="146">
        <f t="shared" si="84"/>
        <v>0</v>
      </c>
      <c r="CA56" s="146">
        <f t="shared" si="84"/>
        <v>0</v>
      </c>
      <c r="CB56" s="146">
        <f t="shared" si="84"/>
        <v>0</v>
      </c>
      <c r="CC56" s="146">
        <f t="shared" si="84"/>
        <v>0</v>
      </c>
      <c r="CD56" s="146">
        <f t="shared" si="84"/>
        <v>0</v>
      </c>
      <c r="CE56" s="147">
        <f t="shared" si="84"/>
        <v>144</v>
      </c>
      <c r="CF56" s="150">
        <f t="shared" si="84"/>
        <v>0</v>
      </c>
      <c r="CG56" s="146">
        <f t="shared" si="84"/>
        <v>5</v>
      </c>
      <c r="CH56" s="146">
        <f t="shared" si="84"/>
        <v>0</v>
      </c>
      <c r="CI56" s="146">
        <f t="shared" si="84"/>
        <v>50</v>
      </c>
      <c r="CJ56" s="146">
        <f t="shared" si="84"/>
        <v>0</v>
      </c>
      <c r="CK56" s="146">
        <f t="shared" si="84"/>
        <v>15</v>
      </c>
      <c r="CL56" s="147">
        <f t="shared" si="84"/>
        <v>60</v>
      </c>
      <c r="CM56" s="397">
        <f t="shared" si="84"/>
        <v>0</v>
      </c>
      <c r="CN56" s="398">
        <f t="shared" si="84"/>
        <v>0</v>
      </c>
      <c r="CO56" s="398">
        <f t="shared" si="84"/>
        <v>0</v>
      </c>
      <c r="CP56" s="398">
        <f t="shared" si="84"/>
        <v>0</v>
      </c>
      <c r="CQ56" s="398">
        <f t="shared" si="84"/>
        <v>0</v>
      </c>
      <c r="CR56" s="398">
        <f t="shared" si="84"/>
        <v>0</v>
      </c>
      <c r="CS56" s="398">
        <f t="shared" si="84"/>
        <v>0</v>
      </c>
      <c r="CT56" s="398">
        <f t="shared" si="84"/>
        <v>0</v>
      </c>
      <c r="CU56" s="398">
        <f t="shared" si="84"/>
        <v>0</v>
      </c>
      <c r="CV56" s="398">
        <f t="shared" si="84"/>
        <v>0</v>
      </c>
      <c r="CW56" s="398">
        <f t="shared" si="84"/>
        <v>0</v>
      </c>
      <c r="CX56" s="398">
        <f t="shared" si="84"/>
        <v>0</v>
      </c>
      <c r="CY56" s="398">
        <f t="shared" si="84"/>
        <v>0</v>
      </c>
      <c r="CZ56" s="398">
        <f t="shared" si="84"/>
        <v>0</v>
      </c>
      <c r="DA56" s="398">
        <f t="shared" si="84"/>
        <v>0</v>
      </c>
      <c r="DB56" s="398">
        <f t="shared" si="84"/>
        <v>0</v>
      </c>
      <c r="DC56" s="398">
        <f t="shared" si="84"/>
        <v>0</v>
      </c>
      <c r="DD56" s="398">
        <f t="shared" si="84"/>
        <v>0</v>
      </c>
      <c r="DE56" s="398">
        <f t="shared" si="84"/>
        <v>0</v>
      </c>
      <c r="DF56" s="398">
        <f t="shared" si="84"/>
        <v>0</v>
      </c>
      <c r="DG56" s="398">
        <f t="shared" si="84"/>
        <v>0</v>
      </c>
      <c r="DH56" s="398">
        <f t="shared" si="84"/>
        <v>0</v>
      </c>
      <c r="DI56" s="398">
        <f t="shared" si="84"/>
        <v>0</v>
      </c>
      <c r="DJ56" s="398">
        <f t="shared" si="84"/>
        <v>0</v>
      </c>
      <c r="DK56" s="398">
        <f t="shared" si="84"/>
        <v>0</v>
      </c>
      <c r="DL56" s="398">
        <f t="shared" si="84"/>
        <v>0</v>
      </c>
      <c r="DM56" s="398">
        <f t="shared" si="84"/>
        <v>0</v>
      </c>
      <c r="DN56" s="398">
        <f t="shared" si="84"/>
        <v>0</v>
      </c>
      <c r="DO56" s="398">
        <f t="shared" si="84"/>
        <v>0</v>
      </c>
      <c r="DP56" s="398">
        <f t="shared" si="84"/>
        <v>0</v>
      </c>
      <c r="DQ56" s="398">
        <f t="shared" si="84"/>
        <v>0</v>
      </c>
      <c r="DR56" s="398">
        <f t="shared" si="84"/>
        <v>0</v>
      </c>
      <c r="DS56" s="398">
        <f t="shared" si="84"/>
        <v>0</v>
      </c>
      <c r="DT56" s="398">
        <f t="shared" si="84"/>
        <v>0</v>
      </c>
      <c r="DU56" s="398">
        <f t="shared" si="84"/>
        <v>0</v>
      </c>
      <c r="DV56" s="398">
        <f t="shared" si="84"/>
        <v>0</v>
      </c>
      <c r="DW56" s="398">
        <f t="shared" si="84"/>
        <v>0</v>
      </c>
      <c r="DX56" s="398">
        <f t="shared" si="84"/>
        <v>0</v>
      </c>
      <c r="DY56" s="398">
        <f t="shared" si="84"/>
        <v>0</v>
      </c>
      <c r="DZ56" s="398">
        <f t="shared" si="84"/>
        <v>0</v>
      </c>
      <c r="EA56" s="398">
        <f t="shared" si="84"/>
        <v>0</v>
      </c>
      <c r="EB56" s="398">
        <f t="shared" si="84"/>
        <v>0</v>
      </c>
      <c r="EC56" s="398">
        <f t="shared" si="84"/>
        <v>0</v>
      </c>
      <c r="ED56" s="398">
        <f t="shared" si="84"/>
        <v>0</v>
      </c>
      <c r="EE56" s="398">
        <f t="shared" si="84"/>
        <v>0</v>
      </c>
      <c r="EF56" s="398">
        <f t="shared" si="84"/>
        <v>0</v>
      </c>
      <c r="EG56" s="398">
        <f t="shared" si="84"/>
        <v>0</v>
      </c>
      <c r="EH56" s="398">
        <f t="shared" si="84"/>
        <v>0</v>
      </c>
      <c r="EI56" s="398">
        <f t="shared" si="84"/>
        <v>0</v>
      </c>
      <c r="EJ56" s="398">
        <f t="shared" si="84"/>
        <v>0</v>
      </c>
      <c r="EK56" s="398">
        <f t="shared" si="84"/>
        <v>0</v>
      </c>
      <c r="EL56" s="398">
        <f t="shared" si="84"/>
        <v>0</v>
      </c>
      <c r="EM56" s="398">
        <f t="shared" si="84"/>
        <v>0</v>
      </c>
      <c r="EN56" s="398">
        <f t="shared" si="84"/>
        <v>0</v>
      </c>
      <c r="EO56" s="398">
        <f t="shared" si="84"/>
        <v>0</v>
      </c>
      <c r="EP56" s="398">
        <f t="shared" si="84"/>
        <v>0</v>
      </c>
      <c r="EQ56" s="398">
        <f t="shared" si="84"/>
        <v>0</v>
      </c>
      <c r="ER56" s="152"/>
      <c r="ES56" s="152"/>
      <c r="ET56" s="508">
        <f>SUM(T57+AG57)</f>
        <v>60</v>
      </c>
      <c r="EU56" s="508">
        <f>SUM(AT57+BG57)</f>
        <v>60</v>
      </c>
      <c r="EV56" s="508">
        <f>SUM(BT57+CG57)</f>
        <v>60</v>
      </c>
    </row>
    <row r="57" spans="1:152" ht="12.75" customHeight="1" x14ac:dyDescent="0.35">
      <c r="A57" s="482"/>
      <c r="B57" s="482"/>
      <c r="C57" s="226" t="s">
        <v>143</v>
      </c>
      <c r="D57" s="206">
        <f t="shared" ref="D57:O57" si="85">SUM(D16+D36+D45+D56)</f>
        <v>2638</v>
      </c>
      <c r="E57" s="238">
        <f t="shared" si="85"/>
        <v>1783</v>
      </c>
      <c r="F57" s="238">
        <f t="shared" si="85"/>
        <v>265</v>
      </c>
      <c r="G57" s="238">
        <f t="shared" si="85"/>
        <v>1560</v>
      </c>
      <c r="H57" s="238">
        <f t="shared" si="85"/>
        <v>375</v>
      </c>
      <c r="I57" s="238">
        <f t="shared" si="85"/>
        <v>0</v>
      </c>
      <c r="J57" s="238">
        <f t="shared" si="85"/>
        <v>0</v>
      </c>
      <c r="K57" s="238">
        <f t="shared" si="85"/>
        <v>0</v>
      </c>
      <c r="L57" s="238">
        <f t="shared" si="85"/>
        <v>0</v>
      </c>
      <c r="M57" s="238">
        <f t="shared" si="85"/>
        <v>0</v>
      </c>
      <c r="N57" s="238">
        <f t="shared" si="85"/>
        <v>432</v>
      </c>
      <c r="O57" s="238">
        <f t="shared" si="85"/>
        <v>0</v>
      </c>
      <c r="P57" s="423">
        <f t="shared" si="65"/>
        <v>107.4</v>
      </c>
      <c r="Q57" s="423">
        <f t="shared" si="66"/>
        <v>72.599999999999994</v>
      </c>
      <c r="R57" s="207">
        <f t="shared" ref="R57:CL57" si="86">SUM(R16+R36+R45+R56)</f>
        <v>180</v>
      </c>
      <c r="S57" s="278">
        <f t="shared" si="86"/>
        <v>10</v>
      </c>
      <c r="T57" s="338">
        <f t="shared" si="86"/>
        <v>28</v>
      </c>
      <c r="U57" s="339">
        <f t="shared" si="86"/>
        <v>0</v>
      </c>
      <c r="V57" s="339">
        <f t="shared" si="86"/>
        <v>230</v>
      </c>
      <c r="W57" s="339">
        <f t="shared" si="86"/>
        <v>85</v>
      </c>
      <c r="X57" s="339">
        <f t="shared" si="86"/>
        <v>390</v>
      </c>
      <c r="Y57" s="339">
        <f t="shared" si="86"/>
        <v>0</v>
      </c>
      <c r="Z57" s="339">
        <f t="shared" si="86"/>
        <v>0</v>
      </c>
      <c r="AA57" s="339">
        <f t="shared" si="86"/>
        <v>0</v>
      </c>
      <c r="AB57" s="339">
        <f t="shared" si="86"/>
        <v>0</v>
      </c>
      <c r="AC57" s="339">
        <f t="shared" si="86"/>
        <v>0</v>
      </c>
      <c r="AD57" s="339">
        <f t="shared" si="86"/>
        <v>0</v>
      </c>
      <c r="AE57" s="341">
        <f t="shared" si="86"/>
        <v>0</v>
      </c>
      <c r="AF57" s="279">
        <f t="shared" si="86"/>
        <v>0</v>
      </c>
      <c r="AG57" s="338">
        <f t="shared" si="86"/>
        <v>32</v>
      </c>
      <c r="AH57" s="339">
        <f t="shared" si="86"/>
        <v>0</v>
      </c>
      <c r="AI57" s="339">
        <f t="shared" si="86"/>
        <v>290</v>
      </c>
      <c r="AJ57" s="339">
        <f t="shared" si="86"/>
        <v>105</v>
      </c>
      <c r="AK57" s="339">
        <f t="shared" si="86"/>
        <v>405</v>
      </c>
      <c r="AL57" s="339">
        <f t="shared" si="86"/>
        <v>0</v>
      </c>
      <c r="AM57" s="339">
        <f t="shared" si="86"/>
        <v>0</v>
      </c>
      <c r="AN57" s="339">
        <f t="shared" si="86"/>
        <v>0</v>
      </c>
      <c r="AO57" s="339">
        <f t="shared" si="86"/>
        <v>0</v>
      </c>
      <c r="AP57" s="339">
        <f t="shared" si="86"/>
        <v>0</v>
      </c>
      <c r="AQ57" s="339">
        <f t="shared" si="86"/>
        <v>0</v>
      </c>
      <c r="AR57" s="341">
        <f t="shared" si="86"/>
        <v>0</v>
      </c>
      <c r="AS57" s="279">
        <f t="shared" si="86"/>
        <v>0</v>
      </c>
      <c r="AT57" s="206">
        <f t="shared" si="86"/>
        <v>30</v>
      </c>
      <c r="AU57" s="238">
        <f t="shared" si="86"/>
        <v>0</v>
      </c>
      <c r="AV57" s="238">
        <f t="shared" si="86"/>
        <v>261</v>
      </c>
      <c r="AW57" s="238">
        <f t="shared" si="86"/>
        <v>45</v>
      </c>
      <c r="AX57" s="238">
        <f t="shared" si="86"/>
        <v>240</v>
      </c>
      <c r="AY57" s="238">
        <f t="shared" si="86"/>
        <v>90</v>
      </c>
      <c r="AZ57" s="238">
        <f t="shared" si="86"/>
        <v>0</v>
      </c>
      <c r="BA57" s="238">
        <f t="shared" si="86"/>
        <v>0</v>
      </c>
      <c r="BB57" s="238">
        <f t="shared" si="86"/>
        <v>0</v>
      </c>
      <c r="BC57" s="238">
        <f t="shared" si="86"/>
        <v>0</v>
      </c>
      <c r="BD57" s="238">
        <f t="shared" si="86"/>
        <v>0</v>
      </c>
      <c r="BE57" s="207">
        <f t="shared" si="86"/>
        <v>144</v>
      </c>
      <c r="BF57" s="279">
        <f t="shared" si="86"/>
        <v>0</v>
      </c>
      <c r="BG57" s="206">
        <f t="shared" si="86"/>
        <v>30</v>
      </c>
      <c r="BH57" s="238">
        <f t="shared" si="86"/>
        <v>0</v>
      </c>
      <c r="BI57" s="238">
        <f t="shared" si="86"/>
        <v>276</v>
      </c>
      <c r="BJ57" s="238">
        <f t="shared" si="86"/>
        <v>30</v>
      </c>
      <c r="BK57" s="238">
        <f t="shared" si="86"/>
        <v>240</v>
      </c>
      <c r="BL57" s="238">
        <f t="shared" si="86"/>
        <v>90</v>
      </c>
      <c r="BM57" s="238">
        <f t="shared" si="86"/>
        <v>0</v>
      </c>
      <c r="BN57" s="238">
        <f t="shared" si="86"/>
        <v>0</v>
      </c>
      <c r="BO57" s="238">
        <f t="shared" si="86"/>
        <v>0</v>
      </c>
      <c r="BP57" s="238">
        <f t="shared" si="86"/>
        <v>0</v>
      </c>
      <c r="BQ57" s="238">
        <f t="shared" si="86"/>
        <v>0</v>
      </c>
      <c r="BR57" s="207">
        <f t="shared" si="86"/>
        <v>144</v>
      </c>
      <c r="BS57" s="279">
        <f t="shared" si="86"/>
        <v>0</v>
      </c>
      <c r="BT57" s="206">
        <f t="shared" si="86"/>
        <v>33</v>
      </c>
      <c r="BU57" s="238">
        <f t="shared" si="86"/>
        <v>0</v>
      </c>
      <c r="BV57" s="238">
        <f t="shared" si="86"/>
        <v>321</v>
      </c>
      <c r="BW57" s="238">
        <f t="shared" si="86"/>
        <v>0</v>
      </c>
      <c r="BX57" s="238">
        <f t="shared" si="86"/>
        <v>225</v>
      </c>
      <c r="BY57" s="238">
        <f t="shared" si="86"/>
        <v>135</v>
      </c>
      <c r="BZ57" s="238">
        <f t="shared" si="86"/>
        <v>0</v>
      </c>
      <c r="CA57" s="238">
        <f t="shared" si="86"/>
        <v>0</v>
      </c>
      <c r="CB57" s="238">
        <f t="shared" si="86"/>
        <v>0</v>
      </c>
      <c r="CC57" s="238">
        <f t="shared" si="86"/>
        <v>0</v>
      </c>
      <c r="CD57" s="238">
        <f t="shared" si="86"/>
        <v>0</v>
      </c>
      <c r="CE57" s="207">
        <f t="shared" si="86"/>
        <v>144</v>
      </c>
      <c r="CF57" s="279">
        <f t="shared" si="86"/>
        <v>0</v>
      </c>
      <c r="CG57" s="206">
        <f t="shared" si="86"/>
        <v>27</v>
      </c>
      <c r="CH57" s="238">
        <f t="shared" si="86"/>
        <v>0</v>
      </c>
      <c r="CI57" s="238">
        <f t="shared" si="86"/>
        <v>405</v>
      </c>
      <c r="CJ57" s="238">
        <f t="shared" si="86"/>
        <v>0</v>
      </c>
      <c r="CK57" s="238">
        <f t="shared" si="86"/>
        <v>210</v>
      </c>
      <c r="CL57" s="207">
        <f t="shared" si="86"/>
        <v>60</v>
      </c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402"/>
      <c r="EL57" s="402"/>
      <c r="EM57" s="402"/>
      <c r="EN57" s="402"/>
      <c r="EO57" s="402"/>
      <c r="EP57" s="402"/>
      <c r="EQ57" s="402"/>
      <c r="ER57" s="152"/>
      <c r="ES57" s="152"/>
      <c r="ET57" s="497"/>
      <c r="EU57" s="497"/>
      <c r="EV57" s="497"/>
    </row>
    <row r="58" spans="1:152" ht="15" customHeight="1" x14ac:dyDescent="0.35">
      <c r="A58" s="520" t="s">
        <v>187</v>
      </c>
      <c r="B58" s="154" t="s">
        <v>127</v>
      </c>
      <c r="C58" s="424" t="s">
        <v>145</v>
      </c>
      <c r="D58" s="381">
        <f t="shared" ref="D58:D65" si="87">SUM(W58,X58,AJ58,AK58,AW58,AX58,AY58,BJ58,BK58,BL58,BW58,BX58,BY58,CJ58,CK58,CL58)</f>
        <v>60</v>
      </c>
      <c r="E58" s="107">
        <f t="shared" ref="E58:G58" si="88">SUM(V58,AI58,AV58,BI58,BV58,CI58)</f>
        <v>40</v>
      </c>
      <c r="F58" s="108">
        <f t="shared" si="88"/>
        <v>0</v>
      </c>
      <c r="G58" s="108">
        <f t="shared" si="88"/>
        <v>0</v>
      </c>
      <c r="H58" s="109">
        <f t="shared" ref="H58:H66" si="89">SUM(AY58,BL58,BY58,CL58)</f>
        <v>60</v>
      </c>
      <c r="I58" s="109"/>
      <c r="J58" s="109"/>
      <c r="K58" s="109"/>
      <c r="L58" s="109"/>
      <c r="M58" s="109"/>
      <c r="N58" s="109">
        <f t="shared" ref="N58:N66" si="90">SUM(BE58,BR58,CE58)</f>
        <v>0</v>
      </c>
      <c r="O58" s="109"/>
      <c r="P58" s="403">
        <f t="shared" si="65"/>
        <v>2.4</v>
      </c>
      <c r="Q58" s="403">
        <f t="shared" si="66"/>
        <v>1.6</v>
      </c>
      <c r="R58" s="331">
        <f t="shared" ref="R58:R66" si="91">SUM(T58,AG58,AT58,BG58,BT58,CG58)</f>
        <v>4</v>
      </c>
      <c r="S58" s="382" t="s">
        <v>71</v>
      </c>
      <c r="T58" s="163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1"/>
      <c r="AF58" s="351"/>
      <c r="AG58" s="163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1"/>
      <c r="AS58" s="35"/>
      <c r="AT58" s="113">
        <v>2</v>
      </c>
      <c r="AU58" s="32"/>
      <c r="AV58" s="32">
        <v>20</v>
      </c>
      <c r="AW58" s="33"/>
      <c r="AX58" s="33"/>
      <c r="AY58" s="32">
        <v>30</v>
      </c>
      <c r="AZ58" s="32"/>
      <c r="BA58" s="32"/>
      <c r="BB58" s="32"/>
      <c r="BC58" s="32"/>
      <c r="BD58" s="32"/>
      <c r="BE58" s="34"/>
      <c r="BF58" s="350"/>
      <c r="BG58" s="116">
        <v>2</v>
      </c>
      <c r="BH58" s="36"/>
      <c r="BI58" s="36">
        <v>20</v>
      </c>
      <c r="BJ58" s="33"/>
      <c r="BK58" s="33"/>
      <c r="BL58" s="36">
        <v>30</v>
      </c>
      <c r="BM58" s="36"/>
      <c r="BN58" s="36"/>
      <c r="BO58" s="36"/>
      <c r="BP58" s="36"/>
      <c r="BQ58" s="36"/>
      <c r="BR58" s="33"/>
      <c r="BS58" s="425"/>
      <c r="BT58" s="169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4"/>
      <c r="CF58" s="351"/>
      <c r="CG58" s="163"/>
      <c r="CH58" s="40"/>
      <c r="CI58" s="40"/>
      <c r="CJ58" s="40"/>
      <c r="CK58" s="40"/>
      <c r="CL58" s="41"/>
      <c r="CM58" s="329"/>
      <c r="CN58" s="330"/>
      <c r="CO58" s="330"/>
      <c r="CP58" s="330"/>
      <c r="CQ58" s="330"/>
      <c r="CR58" s="104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5"/>
      <c r="EU58" s="5"/>
      <c r="EV58" s="5"/>
    </row>
    <row r="59" spans="1:152" ht="12.75" customHeight="1" x14ac:dyDescent="0.35">
      <c r="A59" s="481"/>
      <c r="B59" s="171" t="s">
        <v>130</v>
      </c>
      <c r="C59" s="426" t="s">
        <v>146</v>
      </c>
      <c r="D59" s="381">
        <f t="shared" si="87"/>
        <v>60</v>
      </c>
      <c r="E59" s="107">
        <f t="shared" ref="E59:G59" si="92">SUM(V59,AI59,AV59,BI59,BV59,CI59)</f>
        <v>40</v>
      </c>
      <c r="F59" s="108">
        <f t="shared" si="92"/>
        <v>0</v>
      </c>
      <c r="G59" s="108">
        <f t="shared" si="92"/>
        <v>0</v>
      </c>
      <c r="H59" s="109">
        <f t="shared" si="89"/>
        <v>60</v>
      </c>
      <c r="I59" s="105"/>
      <c r="J59" s="105"/>
      <c r="K59" s="105"/>
      <c r="L59" s="105"/>
      <c r="M59" s="105"/>
      <c r="N59" s="109">
        <f t="shared" si="90"/>
        <v>0</v>
      </c>
      <c r="O59" s="105"/>
      <c r="P59" s="403">
        <f t="shared" si="65"/>
        <v>2.4</v>
      </c>
      <c r="Q59" s="403">
        <f t="shared" si="66"/>
        <v>1.6</v>
      </c>
      <c r="R59" s="331">
        <f t="shared" si="91"/>
        <v>4</v>
      </c>
      <c r="S59" s="386" t="s">
        <v>129</v>
      </c>
      <c r="T59" s="178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7"/>
      <c r="AF59" s="358"/>
      <c r="AG59" s="178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7"/>
      <c r="AS59" s="42"/>
      <c r="AT59" s="178"/>
      <c r="AU59" s="176"/>
      <c r="AV59" s="176"/>
      <c r="AW59" s="176"/>
      <c r="AX59" s="176"/>
      <c r="AY59" s="176"/>
      <c r="AZ59" s="49"/>
      <c r="BA59" s="49"/>
      <c r="BB59" s="49"/>
      <c r="BC59" s="49"/>
      <c r="BD59" s="49"/>
      <c r="BE59" s="177"/>
      <c r="BF59" s="357"/>
      <c r="BG59" s="125">
        <v>3</v>
      </c>
      <c r="BH59" s="114"/>
      <c r="BI59" s="114">
        <v>30</v>
      </c>
      <c r="BJ59" s="176"/>
      <c r="BK59" s="176"/>
      <c r="BL59" s="114">
        <v>45</v>
      </c>
      <c r="BM59" s="114"/>
      <c r="BN59" s="114"/>
      <c r="BO59" s="114"/>
      <c r="BP59" s="114"/>
      <c r="BQ59" s="114"/>
      <c r="BR59" s="176"/>
      <c r="BS59" s="117"/>
      <c r="BT59" s="127">
        <v>1</v>
      </c>
      <c r="BU59" s="176"/>
      <c r="BV59" s="114">
        <v>10</v>
      </c>
      <c r="BW59" s="176"/>
      <c r="BX59" s="176"/>
      <c r="BY59" s="114">
        <v>15</v>
      </c>
      <c r="BZ59" s="176"/>
      <c r="CA59" s="176"/>
      <c r="CB59" s="176"/>
      <c r="CC59" s="176"/>
      <c r="CD59" s="176"/>
      <c r="CE59" s="177"/>
      <c r="CF59" s="358"/>
      <c r="CG59" s="178"/>
      <c r="CH59" s="176"/>
      <c r="CI59" s="176"/>
      <c r="CJ59" s="176"/>
      <c r="CK59" s="176"/>
      <c r="CL59" s="177"/>
      <c r="CM59" s="329"/>
      <c r="CN59" s="330"/>
      <c r="CO59" s="330"/>
      <c r="CP59" s="330"/>
      <c r="CQ59" s="330"/>
      <c r="CR59" s="104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5"/>
      <c r="EU59" s="5"/>
      <c r="EV59" s="5"/>
    </row>
    <row r="60" spans="1:152" ht="12.75" customHeight="1" x14ac:dyDescent="0.35">
      <c r="A60" s="481"/>
      <c r="B60" s="171" t="s">
        <v>132</v>
      </c>
      <c r="C60" s="426" t="s">
        <v>147</v>
      </c>
      <c r="D60" s="381">
        <f t="shared" si="87"/>
        <v>45</v>
      </c>
      <c r="E60" s="107">
        <f t="shared" ref="E60:G60" si="93">SUM(V60,AI60,AV60,BI60,BV60,CI60)</f>
        <v>30</v>
      </c>
      <c r="F60" s="108">
        <f t="shared" si="93"/>
        <v>0</v>
      </c>
      <c r="G60" s="108">
        <f t="shared" si="93"/>
        <v>0</v>
      </c>
      <c r="H60" s="109">
        <f t="shared" si="89"/>
        <v>45</v>
      </c>
      <c r="I60" s="105"/>
      <c r="J60" s="105"/>
      <c r="K60" s="105"/>
      <c r="L60" s="105"/>
      <c r="M60" s="105"/>
      <c r="N60" s="109">
        <f t="shared" si="90"/>
        <v>0</v>
      </c>
      <c r="O60" s="105"/>
      <c r="P60" s="403">
        <f t="shared" si="65"/>
        <v>1.8</v>
      </c>
      <c r="Q60" s="403">
        <f t="shared" si="66"/>
        <v>1.2</v>
      </c>
      <c r="R60" s="331">
        <f t="shared" si="91"/>
        <v>3</v>
      </c>
      <c r="S60" s="386" t="s">
        <v>71</v>
      </c>
      <c r="T60" s="178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7"/>
      <c r="AF60" s="358"/>
      <c r="AG60" s="178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7"/>
      <c r="AS60" s="42"/>
      <c r="AT60" s="178"/>
      <c r="AU60" s="176"/>
      <c r="AV60" s="176"/>
      <c r="AW60" s="176"/>
      <c r="AX60" s="176"/>
      <c r="AY60" s="176"/>
      <c r="AZ60" s="49"/>
      <c r="BA60" s="49"/>
      <c r="BB60" s="49"/>
      <c r="BC60" s="49"/>
      <c r="BD60" s="49"/>
      <c r="BE60" s="177"/>
      <c r="BF60" s="357"/>
      <c r="BG60" s="125">
        <v>2</v>
      </c>
      <c r="BH60" s="114"/>
      <c r="BI60" s="114">
        <v>20</v>
      </c>
      <c r="BJ60" s="176"/>
      <c r="BK60" s="176"/>
      <c r="BL60" s="114">
        <v>30</v>
      </c>
      <c r="BM60" s="114"/>
      <c r="BN60" s="114"/>
      <c r="BO60" s="114"/>
      <c r="BP60" s="114"/>
      <c r="BQ60" s="114"/>
      <c r="BR60" s="176"/>
      <c r="BS60" s="117"/>
      <c r="BT60" s="127">
        <v>1</v>
      </c>
      <c r="BU60" s="176"/>
      <c r="BV60" s="114">
        <v>10</v>
      </c>
      <c r="BW60" s="176"/>
      <c r="BX60" s="176"/>
      <c r="BY60" s="114">
        <v>15</v>
      </c>
      <c r="BZ60" s="176"/>
      <c r="CA60" s="176"/>
      <c r="CB60" s="176"/>
      <c r="CC60" s="176"/>
      <c r="CD60" s="176"/>
      <c r="CE60" s="177"/>
      <c r="CF60" s="358"/>
      <c r="CG60" s="178"/>
      <c r="CH60" s="176"/>
      <c r="CI60" s="176"/>
      <c r="CJ60" s="176"/>
      <c r="CK60" s="176"/>
      <c r="CL60" s="177"/>
      <c r="CM60" s="329"/>
      <c r="CN60" s="330"/>
      <c r="CO60" s="330"/>
      <c r="CP60" s="330"/>
      <c r="CQ60" s="330"/>
      <c r="CR60" s="104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5"/>
      <c r="EU60" s="5"/>
      <c r="EV60" s="5"/>
    </row>
    <row r="61" spans="1:152" ht="12.75" customHeight="1" x14ac:dyDescent="0.35">
      <c r="A61" s="481"/>
      <c r="B61" s="171" t="s">
        <v>134</v>
      </c>
      <c r="C61" s="427" t="s">
        <v>148</v>
      </c>
      <c r="D61" s="381">
        <f t="shared" si="87"/>
        <v>30</v>
      </c>
      <c r="E61" s="107">
        <f t="shared" ref="E61:G61" si="94">SUM(V61,AI61,AV61,BI61,BV61,CI61)</f>
        <v>20</v>
      </c>
      <c r="F61" s="108">
        <f t="shared" si="94"/>
        <v>0</v>
      </c>
      <c r="G61" s="108">
        <f t="shared" si="94"/>
        <v>0</v>
      </c>
      <c r="H61" s="109">
        <f t="shared" si="89"/>
        <v>30</v>
      </c>
      <c r="I61" s="105"/>
      <c r="J61" s="105"/>
      <c r="K61" s="105"/>
      <c r="L61" s="105"/>
      <c r="M61" s="105"/>
      <c r="N61" s="109">
        <f t="shared" si="90"/>
        <v>0</v>
      </c>
      <c r="O61" s="105"/>
      <c r="P61" s="403">
        <f t="shared" si="65"/>
        <v>1.2</v>
      </c>
      <c r="Q61" s="403">
        <f t="shared" si="66"/>
        <v>0.8</v>
      </c>
      <c r="R61" s="331">
        <f t="shared" si="91"/>
        <v>2</v>
      </c>
      <c r="S61" s="386" t="s">
        <v>71</v>
      </c>
      <c r="T61" s="178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7"/>
      <c r="AF61" s="358"/>
      <c r="AG61" s="178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7"/>
      <c r="AS61" s="42"/>
      <c r="AT61" s="178"/>
      <c r="AU61" s="176"/>
      <c r="AV61" s="176"/>
      <c r="AW61" s="176"/>
      <c r="AX61" s="176"/>
      <c r="AY61" s="176"/>
      <c r="AZ61" s="49"/>
      <c r="BA61" s="49"/>
      <c r="BB61" s="49"/>
      <c r="BC61" s="49"/>
      <c r="BD61" s="49"/>
      <c r="BE61" s="177"/>
      <c r="BF61" s="357"/>
      <c r="BG61" s="179"/>
      <c r="BH61" s="176"/>
      <c r="BI61" s="176"/>
      <c r="BJ61" s="176"/>
      <c r="BK61" s="176"/>
      <c r="BL61" s="176"/>
      <c r="BM61" s="114"/>
      <c r="BN61" s="114"/>
      <c r="BO61" s="114"/>
      <c r="BP61" s="114"/>
      <c r="BQ61" s="114"/>
      <c r="BR61" s="176"/>
      <c r="BS61" s="117"/>
      <c r="BT61" s="127">
        <v>1</v>
      </c>
      <c r="BU61" s="176"/>
      <c r="BV61" s="49">
        <v>10</v>
      </c>
      <c r="BW61" s="176"/>
      <c r="BX61" s="176"/>
      <c r="BY61" s="114">
        <v>15</v>
      </c>
      <c r="BZ61" s="176"/>
      <c r="CA61" s="176"/>
      <c r="CB61" s="176"/>
      <c r="CC61" s="176"/>
      <c r="CD61" s="176"/>
      <c r="CE61" s="177"/>
      <c r="CF61" s="358"/>
      <c r="CG61" s="124">
        <v>1</v>
      </c>
      <c r="CH61" s="49"/>
      <c r="CI61" s="49">
        <v>10</v>
      </c>
      <c r="CJ61" s="176"/>
      <c r="CK61" s="176"/>
      <c r="CL61" s="198">
        <v>15</v>
      </c>
      <c r="CM61" s="329"/>
      <c r="CN61" s="330"/>
      <c r="CO61" s="330"/>
      <c r="CP61" s="330"/>
      <c r="CQ61" s="330"/>
      <c r="CR61" s="104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5"/>
      <c r="EU61" s="5"/>
      <c r="EV61" s="5"/>
    </row>
    <row r="62" spans="1:152" ht="12.75" customHeight="1" x14ac:dyDescent="0.35">
      <c r="A62" s="481"/>
      <c r="B62" s="171" t="s">
        <v>136</v>
      </c>
      <c r="C62" s="427" t="s">
        <v>149</v>
      </c>
      <c r="D62" s="381">
        <f t="shared" si="87"/>
        <v>30</v>
      </c>
      <c r="E62" s="107">
        <f t="shared" ref="E62:G62" si="95">SUM(V62,AI62,AV62,BI62,BV62,CI62)</f>
        <v>20</v>
      </c>
      <c r="F62" s="108">
        <f t="shared" si="95"/>
        <v>0</v>
      </c>
      <c r="G62" s="108">
        <f t="shared" si="95"/>
        <v>0</v>
      </c>
      <c r="H62" s="109">
        <f t="shared" si="89"/>
        <v>30</v>
      </c>
      <c r="I62" s="105"/>
      <c r="J62" s="105"/>
      <c r="K62" s="105"/>
      <c r="L62" s="105"/>
      <c r="M62" s="105"/>
      <c r="N62" s="109">
        <f t="shared" si="90"/>
        <v>0</v>
      </c>
      <c r="O62" s="105"/>
      <c r="P62" s="403">
        <f t="shared" si="65"/>
        <v>1.2</v>
      </c>
      <c r="Q62" s="403">
        <f t="shared" si="66"/>
        <v>0.8</v>
      </c>
      <c r="R62" s="331">
        <f t="shared" si="91"/>
        <v>2</v>
      </c>
      <c r="S62" s="386" t="s">
        <v>71</v>
      </c>
      <c r="T62" s="178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7"/>
      <c r="AF62" s="358"/>
      <c r="AG62" s="178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7"/>
      <c r="AS62" s="42"/>
      <c r="AT62" s="178"/>
      <c r="AU62" s="176"/>
      <c r="AV62" s="176"/>
      <c r="AW62" s="176"/>
      <c r="AX62" s="176"/>
      <c r="AY62" s="176"/>
      <c r="AZ62" s="49"/>
      <c r="BA62" s="49"/>
      <c r="BB62" s="49"/>
      <c r="BC62" s="49"/>
      <c r="BD62" s="49"/>
      <c r="BE62" s="177"/>
      <c r="BF62" s="357"/>
      <c r="BG62" s="179"/>
      <c r="BH62" s="176"/>
      <c r="BI62" s="176"/>
      <c r="BJ62" s="176"/>
      <c r="BK62" s="176"/>
      <c r="BL62" s="176"/>
      <c r="BM62" s="114"/>
      <c r="BN62" s="114"/>
      <c r="BO62" s="114"/>
      <c r="BP62" s="114"/>
      <c r="BQ62" s="114"/>
      <c r="BR62" s="176"/>
      <c r="BS62" s="117"/>
      <c r="BT62" s="127">
        <v>1</v>
      </c>
      <c r="BU62" s="176"/>
      <c r="BV62" s="49">
        <v>10</v>
      </c>
      <c r="BW62" s="176"/>
      <c r="BX62" s="176"/>
      <c r="BY62" s="114">
        <v>15</v>
      </c>
      <c r="BZ62" s="176"/>
      <c r="CA62" s="176"/>
      <c r="CB62" s="176"/>
      <c r="CC62" s="176"/>
      <c r="CD62" s="176"/>
      <c r="CE62" s="177"/>
      <c r="CF62" s="358"/>
      <c r="CG62" s="124">
        <v>1</v>
      </c>
      <c r="CH62" s="49"/>
      <c r="CI62" s="49">
        <v>10</v>
      </c>
      <c r="CJ62" s="176"/>
      <c r="CK62" s="176"/>
      <c r="CL62" s="198">
        <v>15</v>
      </c>
      <c r="CM62" s="329"/>
      <c r="CN62" s="330"/>
      <c r="CO62" s="330"/>
      <c r="CP62" s="330"/>
      <c r="CQ62" s="330"/>
      <c r="CR62" s="104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5"/>
      <c r="EU62" s="5"/>
      <c r="EV62" s="5"/>
    </row>
    <row r="63" spans="1:152" ht="12.75" customHeight="1" x14ac:dyDescent="0.35">
      <c r="A63" s="481"/>
      <c r="B63" s="171" t="s">
        <v>138</v>
      </c>
      <c r="C63" s="427" t="s">
        <v>150</v>
      </c>
      <c r="D63" s="381">
        <f t="shared" si="87"/>
        <v>60</v>
      </c>
      <c r="E63" s="107">
        <f t="shared" ref="E63:G63" si="96">SUM(V63,AI63,AV63,BI63,BV63,CI63)</f>
        <v>40</v>
      </c>
      <c r="F63" s="108">
        <f t="shared" si="96"/>
        <v>0</v>
      </c>
      <c r="G63" s="108">
        <f t="shared" si="96"/>
        <v>0</v>
      </c>
      <c r="H63" s="109">
        <f t="shared" si="89"/>
        <v>60</v>
      </c>
      <c r="I63" s="105"/>
      <c r="J63" s="105"/>
      <c r="K63" s="105"/>
      <c r="L63" s="105"/>
      <c r="M63" s="105"/>
      <c r="N63" s="109">
        <f t="shared" si="90"/>
        <v>0</v>
      </c>
      <c r="O63" s="105"/>
      <c r="P63" s="403">
        <f t="shared" si="65"/>
        <v>2.4</v>
      </c>
      <c r="Q63" s="403">
        <f t="shared" si="66"/>
        <v>1.6</v>
      </c>
      <c r="R63" s="331">
        <f t="shared" si="91"/>
        <v>4</v>
      </c>
      <c r="S63" s="386" t="s">
        <v>71</v>
      </c>
      <c r="T63" s="178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7"/>
      <c r="AF63" s="358"/>
      <c r="AG63" s="178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7"/>
      <c r="AS63" s="42"/>
      <c r="AT63" s="178"/>
      <c r="AU63" s="176"/>
      <c r="AV63" s="176"/>
      <c r="AW63" s="176"/>
      <c r="AX63" s="176"/>
      <c r="AY63" s="176"/>
      <c r="AZ63" s="49"/>
      <c r="BA63" s="49"/>
      <c r="BB63" s="49"/>
      <c r="BC63" s="49"/>
      <c r="BD63" s="49"/>
      <c r="BE63" s="177"/>
      <c r="BF63" s="357"/>
      <c r="BG63" s="179"/>
      <c r="BH63" s="176"/>
      <c r="BI63" s="176"/>
      <c r="BJ63" s="176"/>
      <c r="BK63" s="176"/>
      <c r="BL63" s="176"/>
      <c r="BM63" s="114"/>
      <c r="BN63" s="114"/>
      <c r="BO63" s="114"/>
      <c r="BP63" s="114"/>
      <c r="BQ63" s="114"/>
      <c r="BR63" s="176"/>
      <c r="BS63" s="117"/>
      <c r="BT63" s="127">
        <v>2</v>
      </c>
      <c r="BU63" s="176"/>
      <c r="BV63" s="114">
        <v>20</v>
      </c>
      <c r="BW63" s="176"/>
      <c r="BX63" s="176"/>
      <c r="BY63" s="114">
        <v>30</v>
      </c>
      <c r="BZ63" s="176"/>
      <c r="CA63" s="176"/>
      <c r="CB63" s="176"/>
      <c r="CC63" s="176"/>
      <c r="CD63" s="176"/>
      <c r="CE63" s="177"/>
      <c r="CF63" s="358"/>
      <c r="CG63" s="127">
        <v>2</v>
      </c>
      <c r="CH63" s="114"/>
      <c r="CI63" s="49">
        <v>20</v>
      </c>
      <c r="CJ63" s="176"/>
      <c r="CK63" s="176"/>
      <c r="CL63" s="115">
        <v>30</v>
      </c>
      <c r="CM63" s="47"/>
      <c r="CN63" s="48"/>
      <c r="CO63" s="48"/>
      <c r="CP63" s="48"/>
      <c r="CQ63" s="48"/>
      <c r="CR63" s="104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5"/>
      <c r="EU63" s="5"/>
      <c r="EV63" s="5"/>
    </row>
    <row r="64" spans="1:152" ht="12.75" customHeight="1" x14ac:dyDescent="0.35">
      <c r="A64" s="481"/>
      <c r="B64" s="171" t="s">
        <v>140</v>
      </c>
      <c r="C64" s="427" t="s">
        <v>151</v>
      </c>
      <c r="D64" s="381">
        <f t="shared" si="87"/>
        <v>60</v>
      </c>
      <c r="E64" s="107">
        <f t="shared" ref="E64:G64" si="97">SUM(V64,AI64,AV64,BI64,BV64,CI64)</f>
        <v>40</v>
      </c>
      <c r="F64" s="108">
        <f t="shared" si="97"/>
        <v>0</v>
      </c>
      <c r="G64" s="108">
        <f t="shared" si="97"/>
        <v>0</v>
      </c>
      <c r="H64" s="109">
        <f t="shared" si="89"/>
        <v>60</v>
      </c>
      <c r="I64" s="105"/>
      <c r="J64" s="105"/>
      <c r="K64" s="105"/>
      <c r="L64" s="105"/>
      <c r="M64" s="105"/>
      <c r="N64" s="109">
        <f t="shared" si="90"/>
        <v>0</v>
      </c>
      <c r="O64" s="105"/>
      <c r="P64" s="403">
        <f t="shared" si="65"/>
        <v>2.4</v>
      </c>
      <c r="Q64" s="403">
        <f t="shared" si="66"/>
        <v>1.6</v>
      </c>
      <c r="R64" s="331">
        <f t="shared" si="91"/>
        <v>4</v>
      </c>
      <c r="S64" s="386" t="s">
        <v>126</v>
      </c>
      <c r="T64" s="178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7"/>
      <c r="AF64" s="358"/>
      <c r="AG64" s="178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7"/>
      <c r="AS64" s="42"/>
      <c r="AT64" s="178"/>
      <c r="AU64" s="176"/>
      <c r="AV64" s="176"/>
      <c r="AW64" s="176"/>
      <c r="AX64" s="176"/>
      <c r="AY64" s="176"/>
      <c r="AZ64" s="49"/>
      <c r="BA64" s="49"/>
      <c r="BB64" s="49"/>
      <c r="BC64" s="49"/>
      <c r="BD64" s="49"/>
      <c r="BE64" s="177"/>
      <c r="BF64" s="357"/>
      <c r="BG64" s="179"/>
      <c r="BH64" s="176"/>
      <c r="BI64" s="176"/>
      <c r="BJ64" s="176"/>
      <c r="BK64" s="176"/>
      <c r="BL64" s="176"/>
      <c r="BM64" s="114"/>
      <c r="BN64" s="114"/>
      <c r="BO64" s="114"/>
      <c r="BP64" s="114"/>
      <c r="BQ64" s="114"/>
      <c r="BR64" s="176"/>
      <c r="BS64" s="117"/>
      <c r="BT64" s="127">
        <v>2</v>
      </c>
      <c r="BU64" s="176"/>
      <c r="BV64" s="114">
        <v>20</v>
      </c>
      <c r="BW64" s="176"/>
      <c r="BX64" s="176"/>
      <c r="BY64" s="114">
        <v>30</v>
      </c>
      <c r="BZ64" s="176"/>
      <c r="CA64" s="176"/>
      <c r="CB64" s="176"/>
      <c r="CC64" s="176"/>
      <c r="CD64" s="176"/>
      <c r="CE64" s="177"/>
      <c r="CF64" s="358"/>
      <c r="CG64" s="127">
        <v>2</v>
      </c>
      <c r="CH64" s="114"/>
      <c r="CI64" s="114">
        <v>20</v>
      </c>
      <c r="CJ64" s="176"/>
      <c r="CK64" s="176"/>
      <c r="CL64" s="115">
        <v>30</v>
      </c>
      <c r="CM64" s="47"/>
      <c r="CN64" s="48"/>
      <c r="CO64" s="48"/>
      <c r="CP64" s="48"/>
      <c r="CQ64" s="48"/>
      <c r="CR64" s="104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5"/>
      <c r="EU64" s="5"/>
      <c r="EV64" s="5"/>
    </row>
    <row r="65" spans="1:152" ht="12.75" customHeight="1" x14ac:dyDescent="0.35">
      <c r="A65" s="481"/>
      <c r="B65" s="185" t="s">
        <v>142</v>
      </c>
      <c r="C65" s="428" t="s">
        <v>152</v>
      </c>
      <c r="D65" s="381">
        <f t="shared" si="87"/>
        <v>0</v>
      </c>
      <c r="E65" s="107">
        <f t="shared" ref="E65:G65" si="98">SUM(V65,AI65,AV65,BI65,BV65,CI65)</f>
        <v>56</v>
      </c>
      <c r="F65" s="108">
        <f t="shared" si="98"/>
        <v>0</v>
      </c>
      <c r="G65" s="108">
        <f t="shared" si="98"/>
        <v>0</v>
      </c>
      <c r="H65" s="109">
        <f t="shared" si="89"/>
        <v>0</v>
      </c>
      <c r="I65" s="131"/>
      <c r="J65" s="131"/>
      <c r="K65" s="131"/>
      <c r="L65" s="131"/>
      <c r="M65" s="131"/>
      <c r="N65" s="109">
        <f t="shared" si="90"/>
        <v>144</v>
      </c>
      <c r="O65" s="131"/>
      <c r="P65" s="403">
        <f t="shared" si="65"/>
        <v>0</v>
      </c>
      <c r="Q65" s="403">
        <f t="shared" si="66"/>
        <v>8</v>
      </c>
      <c r="R65" s="331">
        <f t="shared" si="91"/>
        <v>8</v>
      </c>
      <c r="S65" s="388" t="s">
        <v>71</v>
      </c>
      <c r="T65" s="247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248"/>
      <c r="AF65" s="374"/>
      <c r="AG65" s="247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248"/>
      <c r="AS65" s="391"/>
      <c r="AT65" s="249">
        <v>8</v>
      </c>
      <c r="AU65" s="197"/>
      <c r="AV65" s="197">
        <v>56</v>
      </c>
      <c r="AW65" s="196"/>
      <c r="AX65" s="196"/>
      <c r="AY65" s="196"/>
      <c r="AZ65" s="197"/>
      <c r="BA65" s="197"/>
      <c r="BB65" s="197"/>
      <c r="BC65" s="197"/>
      <c r="BD65" s="197"/>
      <c r="BE65" s="250">
        <v>144</v>
      </c>
      <c r="BF65" s="373"/>
      <c r="BG65" s="251"/>
      <c r="BH65" s="196"/>
      <c r="BI65" s="196"/>
      <c r="BJ65" s="196"/>
      <c r="BK65" s="196"/>
      <c r="BL65" s="196"/>
      <c r="BM65" s="136"/>
      <c r="BN65" s="136"/>
      <c r="BO65" s="136"/>
      <c r="BP65" s="136"/>
      <c r="BQ65" s="136"/>
      <c r="BR65" s="196"/>
      <c r="BS65" s="336"/>
      <c r="BT65" s="247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248"/>
      <c r="CF65" s="374"/>
      <c r="CG65" s="247"/>
      <c r="CH65" s="196"/>
      <c r="CI65" s="196"/>
      <c r="CJ65" s="196"/>
      <c r="CK65" s="196"/>
      <c r="CL65" s="248"/>
      <c r="CM65" s="47"/>
      <c r="CN65" s="48"/>
      <c r="CO65" s="48"/>
      <c r="CP65" s="48"/>
      <c r="CQ65" s="48"/>
      <c r="CR65" s="104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5"/>
      <c r="EU65" s="5"/>
      <c r="EV65" s="5"/>
    </row>
    <row r="66" spans="1:152" ht="12.75" customHeight="1" x14ac:dyDescent="0.35">
      <c r="A66" s="481"/>
      <c r="B66" s="412" t="s">
        <v>185</v>
      </c>
      <c r="C66" s="429" t="s">
        <v>153</v>
      </c>
      <c r="D66" s="381">
        <f>SUM(BE66,BR66,CE66)</f>
        <v>288</v>
      </c>
      <c r="E66" s="333">
        <f t="shared" ref="E66:G66" si="99">SUM(V66,AI66,AV66,BI66,BV66,CI66)</f>
        <v>112</v>
      </c>
      <c r="F66" s="334">
        <f t="shared" si="99"/>
        <v>0</v>
      </c>
      <c r="G66" s="334">
        <f t="shared" si="99"/>
        <v>0</v>
      </c>
      <c r="H66" s="314">
        <f t="shared" si="89"/>
        <v>0</v>
      </c>
      <c r="I66" s="131"/>
      <c r="J66" s="131"/>
      <c r="K66" s="131"/>
      <c r="L66" s="131"/>
      <c r="M66" s="131"/>
      <c r="N66" s="314">
        <f t="shared" si="90"/>
        <v>288</v>
      </c>
      <c r="O66" s="131"/>
      <c r="P66" s="403">
        <f t="shared" si="65"/>
        <v>11.5</v>
      </c>
      <c r="Q66" s="403">
        <f t="shared" si="66"/>
        <v>4.5</v>
      </c>
      <c r="R66" s="335">
        <f t="shared" si="91"/>
        <v>16</v>
      </c>
      <c r="S66" s="388" t="s">
        <v>188</v>
      </c>
      <c r="T66" s="247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248"/>
      <c r="AF66" s="374"/>
      <c r="AG66" s="247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248"/>
      <c r="AS66" s="391"/>
      <c r="AT66" s="191"/>
      <c r="AU66" s="193"/>
      <c r="AV66" s="193"/>
      <c r="AW66" s="193"/>
      <c r="AX66" s="193"/>
      <c r="AY66" s="193"/>
      <c r="AZ66" s="192"/>
      <c r="BA66" s="192"/>
      <c r="BB66" s="192"/>
      <c r="BC66" s="192"/>
      <c r="BD66" s="192"/>
      <c r="BE66" s="194"/>
      <c r="BF66" s="373"/>
      <c r="BG66" s="137">
        <v>8</v>
      </c>
      <c r="BH66" s="136"/>
      <c r="BI66" s="136">
        <v>56</v>
      </c>
      <c r="BJ66" s="196"/>
      <c r="BK66" s="196"/>
      <c r="BL66" s="196"/>
      <c r="BM66" s="136"/>
      <c r="BN66" s="136"/>
      <c r="BO66" s="136"/>
      <c r="BP66" s="136"/>
      <c r="BQ66" s="136"/>
      <c r="BR66" s="136">
        <v>144</v>
      </c>
      <c r="BS66" s="336"/>
      <c r="BT66" s="135">
        <v>8</v>
      </c>
      <c r="BU66" s="196"/>
      <c r="BV66" s="136">
        <v>56</v>
      </c>
      <c r="BW66" s="196"/>
      <c r="BX66" s="196"/>
      <c r="BY66" s="196"/>
      <c r="BZ66" s="196"/>
      <c r="CA66" s="196"/>
      <c r="CB66" s="196"/>
      <c r="CC66" s="196"/>
      <c r="CD66" s="196"/>
      <c r="CE66" s="138">
        <v>144</v>
      </c>
      <c r="CF66" s="374"/>
      <c r="CG66" s="191"/>
      <c r="CH66" s="193"/>
      <c r="CI66" s="193"/>
      <c r="CJ66" s="193"/>
      <c r="CK66" s="193"/>
      <c r="CL66" s="194"/>
      <c r="CM66" s="47"/>
      <c r="CN66" s="48"/>
      <c r="CO66" s="48"/>
      <c r="CP66" s="48"/>
      <c r="CQ66" s="48"/>
      <c r="CR66" s="104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5"/>
      <c r="EU66" s="5"/>
      <c r="EV66" s="5"/>
    </row>
    <row r="67" spans="1:152" ht="12.75" customHeight="1" x14ac:dyDescent="0.35">
      <c r="A67" s="481"/>
      <c r="B67" s="523"/>
      <c r="C67" s="226" t="s">
        <v>65</v>
      </c>
      <c r="D67" s="141">
        <f t="shared" ref="D67:O67" si="100">SUM(D58:D66)</f>
        <v>633</v>
      </c>
      <c r="E67" s="393">
        <f t="shared" si="100"/>
        <v>398</v>
      </c>
      <c r="F67" s="141">
        <f t="shared" si="100"/>
        <v>0</v>
      </c>
      <c r="G67" s="146">
        <f t="shared" si="100"/>
        <v>0</v>
      </c>
      <c r="H67" s="146">
        <f t="shared" si="100"/>
        <v>345</v>
      </c>
      <c r="I67" s="146">
        <f t="shared" si="100"/>
        <v>0</v>
      </c>
      <c r="J67" s="146">
        <f t="shared" si="100"/>
        <v>0</v>
      </c>
      <c r="K67" s="146">
        <f t="shared" si="100"/>
        <v>0</v>
      </c>
      <c r="L67" s="146">
        <f t="shared" si="100"/>
        <v>0</v>
      </c>
      <c r="M67" s="146">
        <f t="shared" si="100"/>
        <v>0</v>
      </c>
      <c r="N67" s="146">
        <f t="shared" si="100"/>
        <v>432</v>
      </c>
      <c r="O67" s="146">
        <f t="shared" si="100"/>
        <v>0</v>
      </c>
      <c r="P67" s="418">
        <f t="shared" si="65"/>
        <v>28.9</v>
      </c>
      <c r="Q67" s="418">
        <f t="shared" si="66"/>
        <v>18.100000000000001</v>
      </c>
      <c r="R67" s="394">
        <f>SUM(R58:R66)</f>
        <v>47</v>
      </c>
      <c r="S67" s="395">
        <v>2</v>
      </c>
      <c r="T67" s="141">
        <f t="shared" ref="T67:CS67" si="101">SUM(T58:T66)</f>
        <v>0</v>
      </c>
      <c r="U67" s="146">
        <f t="shared" si="101"/>
        <v>0</v>
      </c>
      <c r="V67" s="146">
        <f t="shared" si="101"/>
        <v>0</v>
      </c>
      <c r="W67" s="146">
        <f t="shared" si="101"/>
        <v>0</v>
      </c>
      <c r="X67" s="146">
        <f t="shared" si="101"/>
        <v>0</v>
      </c>
      <c r="Y67" s="146">
        <f t="shared" si="101"/>
        <v>0</v>
      </c>
      <c r="Z67" s="146">
        <f t="shared" si="101"/>
        <v>0</v>
      </c>
      <c r="AA67" s="146">
        <f t="shared" si="101"/>
        <v>0</v>
      </c>
      <c r="AB67" s="146">
        <f t="shared" si="101"/>
        <v>0</v>
      </c>
      <c r="AC67" s="146">
        <f t="shared" si="101"/>
        <v>0</v>
      </c>
      <c r="AD67" s="146">
        <f t="shared" si="101"/>
        <v>0</v>
      </c>
      <c r="AE67" s="147">
        <f t="shared" si="101"/>
        <v>0</v>
      </c>
      <c r="AF67" s="148">
        <f t="shared" si="101"/>
        <v>0</v>
      </c>
      <c r="AG67" s="141">
        <f t="shared" si="101"/>
        <v>0</v>
      </c>
      <c r="AH67" s="146">
        <f t="shared" si="101"/>
        <v>0</v>
      </c>
      <c r="AI67" s="146">
        <f t="shared" si="101"/>
        <v>0</v>
      </c>
      <c r="AJ67" s="146">
        <f t="shared" si="101"/>
        <v>0</v>
      </c>
      <c r="AK67" s="146">
        <f t="shared" si="101"/>
        <v>0</v>
      </c>
      <c r="AL67" s="146">
        <f t="shared" si="101"/>
        <v>0</v>
      </c>
      <c r="AM67" s="146">
        <f t="shared" si="101"/>
        <v>0</v>
      </c>
      <c r="AN67" s="146">
        <f t="shared" si="101"/>
        <v>0</v>
      </c>
      <c r="AO67" s="146">
        <f t="shared" si="101"/>
        <v>0</v>
      </c>
      <c r="AP67" s="146">
        <f t="shared" si="101"/>
        <v>0</v>
      </c>
      <c r="AQ67" s="146">
        <f t="shared" si="101"/>
        <v>0</v>
      </c>
      <c r="AR67" s="147">
        <f t="shared" si="101"/>
        <v>0</v>
      </c>
      <c r="AS67" s="148">
        <f t="shared" si="101"/>
        <v>0</v>
      </c>
      <c r="AT67" s="141">
        <f t="shared" si="101"/>
        <v>10</v>
      </c>
      <c r="AU67" s="146">
        <f t="shared" si="101"/>
        <v>0</v>
      </c>
      <c r="AV67" s="146">
        <f t="shared" si="101"/>
        <v>76</v>
      </c>
      <c r="AW67" s="146">
        <f t="shared" si="101"/>
        <v>0</v>
      </c>
      <c r="AX67" s="146">
        <f t="shared" si="101"/>
        <v>0</v>
      </c>
      <c r="AY67" s="146">
        <f t="shared" si="101"/>
        <v>30</v>
      </c>
      <c r="AZ67" s="146">
        <f t="shared" si="101"/>
        <v>0</v>
      </c>
      <c r="BA67" s="146">
        <f t="shared" si="101"/>
        <v>0</v>
      </c>
      <c r="BB67" s="146">
        <f t="shared" si="101"/>
        <v>0</v>
      </c>
      <c r="BC67" s="146">
        <f t="shared" si="101"/>
        <v>0</v>
      </c>
      <c r="BD67" s="146">
        <f t="shared" si="101"/>
        <v>0</v>
      </c>
      <c r="BE67" s="147">
        <f t="shared" si="101"/>
        <v>144</v>
      </c>
      <c r="BF67" s="273">
        <f t="shared" si="101"/>
        <v>0</v>
      </c>
      <c r="BG67" s="141">
        <f t="shared" si="101"/>
        <v>15</v>
      </c>
      <c r="BH67" s="146">
        <f t="shared" si="101"/>
        <v>0</v>
      </c>
      <c r="BI67" s="146">
        <f t="shared" si="101"/>
        <v>126</v>
      </c>
      <c r="BJ67" s="146">
        <f t="shared" si="101"/>
        <v>0</v>
      </c>
      <c r="BK67" s="146">
        <f t="shared" si="101"/>
        <v>0</v>
      </c>
      <c r="BL67" s="146">
        <f t="shared" si="101"/>
        <v>105</v>
      </c>
      <c r="BM67" s="146">
        <f t="shared" si="101"/>
        <v>0</v>
      </c>
      <c r="BN67" s="146">
        <f t="shared" si="101"/>
        <v>0</v>
      </c>
      <c r="BO67" s="146">
        <f t="shared" si="101"/>
        <v>0</v>
      </c>
      <c r="BP67" s="146">
        <f t="shared" si="101"/>
        <v>0</v>
      </c>
      <c r="BQ67" s="146">
        <f t="shared" si="101"/>
        <v>0</v>
      </c>
      <c r="BR67" s="147">
        <f t="shared" si="101"/>
        <v>144</v>
      </c>
      <c r="BS67" s="148">
        <f t="shared" si="101"/>
        <v>0</v>
      </c>
      <c r="BT67" s="141">
        <f t="shared" si="101"/>
        <v>16</v>
      </c>
      <c r="BU67" s="146">
        <f t="shared" si="101"/>
        <v>0</v>
      </c>
      <c r="BV67" s="146">
        <f t="shared" si="101"/>
        <v>136</v>
      </c>
      <c r="BW67" s="146">
        <f t="shared" si="101"/>
        <v>0</v>
      </c>
      <c r="BX67" s="146">
        <f t="shared" si="101"/>
        <v>0</v>
      </c>
      <c r="BY67" s="146">
        <f t="shared" si="101"/>
        <v>120</v>
      </c>
      <c r="BZ67" s="146">
        <f t="shared" si="101"/>
        <v>0</v>
      </c>
      <c r="CA67" s="146">
        <f t="shared" si="101"/>
        <v>0</v>
      </c>
      <c r="CB67" s="146">
        <f t="shared" si="101"/>
        <v>0</v>
      </c>
      <c r="CC67" s="146">
        <f t="shared" si="101"/>
        <v>0</v>
      </c>
      <c r="CD67" s="146">
        <f t="shared" si="101"/>
        <v>0</v>
      </c>
      <c r="CE67" s="147">
        <f t="shared" si="101"/>
        <v>144</v>
      </c>
      <c r="CF67" s="148">
        <f t="shared" si="101"/>
        <v>0</v>
      </c>
      <c r="CG67" s="141">
        <f t="shared" si="101"/>
        <v>6</v>
      </c>
      <c r="CH67" s="146">
        <f t="shared" si="101"/>
        <v>0</v>
      </c>
      <c r="CI67" s="146">
        <f t="shared" si="101"/>
        <v>60</v>
      </c>
      <c r="CJ67" s="146">
        <f t="shared" si="101"/>
        <v>0</v>
      </c>
      <c r="CK67" s="146">
        <f t="shared" si="101"/>
        <v>0</v>
      </c>
      <c r="CL67" s="147">
        <f t="shared" si="101"/>
        <v>90</v>
      </c>
      <c r="CM67" s="217">
        <f t="shared" si="101"/>
        <v>0</v>
      </c>
      <c r="CN67" s="152">
        <f t="shared" si="101"/>
        <v>0</v>
      </c>
      <c r="CO67" s="152">
        <f t="shared" si="101"/>
        <v>0</v>
      </c>
      <c r="CP67" s="152">
        <f t="shared" si="101"/>
        <v>0</v>
      </c>
      <c r="CQ67" s="152">
        <f t="shared" si="101"/>
        <v>0</v>
      </c>
      <c r="CR67" s="104">
        <f t="shared" si="101"/>
        <v>0</v>
      </c>
      <c r="CS67" s="152">
        <f t="shared" si="101"/>
        <v>0</v>
      </c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508">
        <f>SUM(T68+AG68)</f>
        <v>60</v>
      </c>
      <c r="EU67" s="508">
        <f>SUM(AT68+BG68)</f>
        <v>60</v>
      </c>
      <c r="EV67" s="508">
        <f>SUM(BT68+CG68)</f>
        <v>60</v>
      </c>
    </row>
    <row r="68" spans="1:152" ht="12.75" customHeight="1" x14ac:dyDescent="0.35">
      <c r="A68" s="482"/>
      <c r="B68" s="482"/>
      <c r="C68" s="226" t="s">
        <v>154</v>
      </c>
      <c r="D68" s="206">
        <f t="shared" ref="D68:O68" si="102">SUM(D16+D36+D45+D67)</f>
        <v>2638</v>
      </c>
      <c r="E68" s="238">
        <f t="shared" si="102"/>
        <v>1783</v>
      </c>
      <c r="F68" s="238">
        <f t="shared" si="102"/>
        <v>265</v>
      </c>
      <c r="G68" s="238">
        <f t="shared" si="102"/>
        <v>1545</v>
      </c>
      <c r="H68" s="238">
        <f t="shared" si="102"/>
        <v>390</v>
      </c>
      <c r="I68" s="238">
        <f t="shared" si="102"/>
        <v>0</v>
      </c>
      <c r="J68" s="238">
        <f t="shared" si="102"/>
        <v>0</v>
      </c>
      <c r="K68" s="238">
        <f t="shared" si="102"/>
        <v>0</v>
      </c>
      <c r="L68" s="238">
        <f t="shared" si="102"/>
        <v>0</v>
      </c>
      <c r="M68" s="238">
        <f t="shared" si="102"/>
        <v>0</v>
      </c>
      <c r="N68" s="238">
        <f t="shared" si="102"/>
        <v>432</v>
      </c>
      <c r="O68" s="238">
        <f t="shared" si="102"/>
        <v>0</v>
      </c>
      <c r="P68" s="423">
        <f t="shared" si="65"/>
        <v>107.4</v>
      </c>
      <c r="Q68" s="423">
        <f t="shared" si="66"/>
        <v>72.599999999999994</v>
      </c>
      <c r="R68" s="207">
        <f t="shared" ref="R68:CL68" si="103">SUM(R16+R36+R45+R67)</f>
        <v>180</v>
      </c>
      <c r="S68" s="278">
        <f t="shared" si="103"/>
        <v>10</v>
      </c>
      <c r="T68" s="338">
        <f t="shared" si="103"/>
        <v>28</v>
      </c>
      <c r="U68" s="339">
        <f t="shared" si="103"/>
        <v>0</v>
      </c>
      <c r="V68" s="339">
        <f t="shared" si="103"/>
        <v>230</v>
      </c>
      <c r="W68" s="339">
        <f t="shared" si="103"/>
        <v>85</v>
      </c>
      <c r="X68" s="339">
        <f t="shared" si="103"/>
        <v>390</v>
      </c>
      <c r="Y68" s="339">
        <f t="shared" si="103"/>
        <v>0</v>
      </c>
      <c r="Z68" s="339">
        <f t="shared" si="103"/>
        <v>0</v>
      </c>
      <c r="AA68" s="339">
        <f t="shared" si="103"/>
        <v>0</v>
      </c>
      <c r="AB68" s="339">
        <f t="shared" si="103"/>
        <v>0</v>
      </c>
      <c r="AC68" s="339">
        <f t="shared" si="103"/>
        <v>0</v>
      </c>
      <c r="AD68" s="339">
        <f t="shared" si="103"/>
        <v>0</v>
      </c>
      <c r="AE68" s="341">
        <f t="shared" si="103"/>
        <v>0</v>
      </c>
      <c r="AF68" s="279">
        <f t="shared" si="103"/>
        <v>0</v>
      </c>
      <c r="AG68" s="338">
        <f t="shared" si="103"/>
        <v>32</v>
      </c>
      <c r="AH68" s="339">
        <f t="shared" si="103"/>
        <v>0</v>
      </c>
      <c r="AI68" s="339">
        <f t="shared" si="103"/>
        <v>290</v>
      </c>
      <c r="AJ68" s="339">
        <f t="shared" si="103"/>
        <v>105</v>
      </c>
      <c r="AK68" s="339">
        <f t="shared" si="103"/>
        <v>405</v>
      </c>
      <c r="AL68" s="339">
        <f t="shared" si="103"/>
        <v>0</v>
      </c>
      <c r="AM68" s="339">
        <f t="shared" si="103"/>
        <v>0</v>
      </c>
      <c r="AN68" s="339">
        <f t="shared" si="103"/>
        <v>0</v>
      </c>
      <c r="AO68" s="339">
        <f t="shared" si="103"/>
        <v>0</v>
      </c>
      <c r="AP68" s="339">
        <f t="shared" si="103"/>
        <v>0</v>
      </c>
      <c r="AQ68" s="339">
        <f t="shared" si="103"/>
        <v>0</v>
      </c>
      <c r="AR68" s="341">
        <f t="shared" si="103"/>
        <v>0</v>
      </c>
      <c r="AS68" s="430">
        <f t="shared" si="103"/>
        <v>0</v>
      </c>
      <c r="AT68" s="430">
        <f t="shared" si="103"/>
        <v>29</v>
      </c>
      <c r="AU68" s="430">
        <f t="shared" si="103"/>
        <v>0</v>
      </c>
      <c r="AV68" s="430">
        <f t="shared" si="103"/>
        <v>251</v>
      </c>
      <c r="AW68" s="430">
        <f t="shared" si="103"/>
        <v>45</v>
      </c>
      <c r="AX68" s="430">
        <f t="shared" si="103"/>
        <v>240</v>
      </c>
      <c r="AY68" s="430">
        <f t="shared" si="103"/>
        <v>75</v>
      </c>
      <c r="AZ68" s="430">
        <f t="shared" si="103"/>
        <v>0</v>
      </c>
      <c r="BA68" s="430">
        <f t="shared" si="103"/>
        <v>0</v>
      </c>
      <c r="BB68" s="430">
        <f t="shared" si="103"/>
        <v>0</v>
      </c>
      <c r="BC68" s="430">
        <f t="shared" si="103"/>
        <v>0</v>
      </c>
      <c r="BD68" s="430">
        <f t="shared" si="103"/>
        <v>0</v>
      </c>
      <c r="BE68" s="430">
        <f t="shared" si="103"/>
        <v>144</v>
      </c>
      <c r="BF68" s="279">
        <f t="shared" si="103"/>
        <v>0</v>
      </c>
      <c r="BG68" s="206">
        <f t="shared" si="103"/>
        <v>31</v>
      </c>
      <c r="BH68" s="238">
        <f t="shared" si="103"/>
        <v>0</v>
      </c>
      <c r="BI68" s="238">
        <f t="shared" si="103"/>
        <v>286</v>
      </c>
      <c r="BJ68" s="238">
        <f t="shared" si="103"/>
        <v>30</v>
      </c>
      <c r="BK68" s="238">
        <f t="shared" si="103"/>
        <v>240</v>
      </c>
      <c r="BL68" s="238">
        <f t="shared" si="103"/>
        <v>105</v>
      </c>
      <c r="BM68" s="238">
        <f t="shared" si="103"/>
        <v>0</v>
      </c>
      <c r="BN68" s="238">
        <f t="shared" si="103"/>
        <v>0</v>
      </c>
      <c r="BO68" s="238">
        <f t="shared" si="103"/>
        <v>0</v>
      </c>
      <c r="BP68" s="238">
        <f t="shared" si="103"/>
        <v>0</v>
      </c>
      <c r="BQ68" s="238">
        <f t="shared" si="103"/>
        <v>0</v>
      </c>
      <c r="BR68" s="207">
        <f t="shared" si="103"/>
        <v>144</v>
      </c>
      <c r="BS68" s="279">
        <f t="shared" si="103"/>
        <v>0</v>
      </c>
      <c r="BT68" s="206">
        <f t="shared" si="103"/>
        <v>32</v>
      </c>
      <c r="BU68" s="238">
        <f t="shared" si="103"/>
        <v>0</v>
      </c>
      <c r="BV68" s="238">
        <f t="shared" si="103"/>
        <v>311</v>
      </c>
      <c r="BW68" s="238">
        <f t="shared" si="103"/>
        <v>0</v>
      </c>
      <c r="BX68" s="238">
        <f t="shared" si="103"/>
        <v>225</v>
      </c>
      <c r="BY68" s="238">
        <f t="shared" si="103"/>
        <v>120</v>
      </c>
      <c r="BZ68" s="238">
        <f t="shared" si="103"/>
        <v>0</v>
      </c>
      <c r="CA68" s="238">
        <f t="shared" si="103"/>
        <v>0</v>
      </c>
      <c r="CB68" s="238">
        <f t="shared" si="103"/>
        <v>0</v>
      </c>
      <c r="CC68" s="238">
        <f t="shared" si="103"/>
        <v>0</v>
      </c>
      <c r="CD68" s="238">
        <f t="shared" si="103"/>
        <v>0</v>
      </c>
      <c r="CE68" s="207">
        <f t="shared" si="103"/>
        <v>144</v>
      </c>
      <c r="CF68" s="279">
        <f t="shared" si="103"/>
        <v>0</v>
      </c>
      <c r="CG68" s="206">
        <f t="shared" si="103"/>
        <v>28</v>
      </c>
      <c r="CH68" s="238">
        <f t="shared" si="103"/>
        <v>0</v>
      </c>
      <c r="CI68" s="238">
        <f t="shared" si="103"/>
        <v>415</v>
      </c>
      <c r="CJ68" s="238">
        <f t="shared" si="103"/>
        <v>0</v>
      </c>
      <c r="CK68" s="238">
        <f t="shared" si="103"/>
        <v>195</v>
      </c>
      <c r="CL68" s="207">
        <f t="shared" si="103"/>
        <v>90</v>
      </c>
      <c r="CM68" s="217"/>
      <c r="CN68" s="152"/>
      <c r="CO68" s="152"/>
      <c r="CP68" s="152"/>
      <c r="CQ68" s="152"/>
      <c r="CR68" s="104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497"/>
      <c r="EU68" s="497"/>
      <c r="EV68" s="497"/>
    </row>
    <row r="69" spans="1:152" ht="17.25" customHeight="1" x14ac:dyDescent="0.35">
      <c r="A69" s="522" t="s">
        <v>189</v>
      </c>
      <c r="B69" s="164" t="s">
        <v>127</v>
      </c>
      <c r="C69" s="380" t="s">
        <v>156</v>
      </c>
      <c r="D69" s="107">
        <f t="shared" ref="D69:D75" si="104">SUM(W69,X69,AJ69,AK69,AW69,AX69,AY69,BJ69,BK69,BL69,BW69,BX69,BY69,CJ69,CK69,CL69)</f>
        <v>90</v>
      </c>
      <c r="E69" s="107">
        <f t="shared" ref="E69:G69" si="105">SUM(V69,AI69,AV69,BI69,BV69,CI69)</f>
        <v>5</v>
      </c>
      <c r="F69" s="108">
        <f t="shared" si="105"/>
        <v>30</v>
      </c>
      <c r="G69" s="108">
        <f t="shared" si="105"/>
        <v>60</v>
      </c>
      <c r="H69" s="109">
        <f t="shared" ref="H69:H76" si="106">SUM(AY69,BL69,BY69,CL69)</f>
        <v>0</v>
      </c>
      <c r="I69" s="109"/>
      <c r="J69" s="109"/>
      <c r="K69" s="109"/>
      <c r="L69" s="109"/>
      <c r="M69" s="109"/>
      <c r="N69" s="109">
        <f t="shared" ref="N69:N76" si="107">SUM(BE69,BR69,CE69)</f>
        <v>0</v>
      </c>
      <c r="O69" s="109"/>
      <c r="P69" s="431">
        <f t="shared" si="65"/>
        <v>2.8</v>
      </c>
      <c r="Q69" s="431">
        <f t="shared" si="66"/>
        <v>0.20000000000000018</v>
      </c>
      <c r="R69" s="331">
        <f t="shared" ref="R69:R76" si="108">SUM(T69,AG69,AT69,BG69,BT69,CG69)</f>
        <v>3</v>
      </c>
      <c r="S69" s="382" t="s">
        <v>62</v>
      </c>
      <c r="T69" s="163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1"/>
      <c r="AF69" s="358"/>
      <c r="AG69" s="163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1"/>
      <c r="AS69" s="35"/>
      <c r="AT69" s="43">
        <v>3</v>
      </c>
      <c r="AU69" s="44"/>
      <c r="AV69" s="44">
        <v>5</v>
      </c>
      <c r="AW69" s="44">
        <v>30</v>
      </c>
      <c r="AX69" s="44">
        <v>60</v>
      </c>
      <c r="AY69" s="40"/>
      <c r="AZ69" s="40"/>
      <c r="BA69" s="40"/>
      <c r="BB69" s="40"/>
      <c r="BC69" s="40"/>
      <c r="BD69" s="40"/>
      <c r="BE69" s="432"/>
      <c r="BF69" s="350"/>
      <c r="BG69" s="170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425"/>
      <c r="BT69" s="169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4"/>
      <c r="CF69" s="351"/>
      <c r="CG69" s="163"/>
      <c r="CH69" s="40"/>
      <c r="CI69" s="40"/>
      <c r="CJ69" s="40"/>
      <c r="CK69" s="40"/>
      <c r="CL69" s="41"/>
      <c r="CM69" s="329"/>
      <c r="CN69" s="330"/>
      <c r="CO69" s="330"/>
      <c r="CP69" s="330"/>
      <c r="CQ69" s="330"/>
      <c r="CR69" s="104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9"/>
      <c r="DU69" s="49"/>
      <c r="DV69" s="49"/>
      <c r="DW69" s="49"/>
      <c r="DX69" s="49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</row>
    <row r="70" spans="1:152" ht="15.75" customHeight="1" x14ac:dyDescent="0.35">
      <c r="A70" s="481"/>
      <c r="B70" s="164" t="s">
        <v>130</v>
      </c>
      <c r="C70" s="433" t="s">
        <v>157</v>
      </c>
      <c r="D70" s="106">
        <f t="shared" si="104"/>
        <v>90</v>
      </c>
      <c r="E70" s="107">
        <f t="shared" ref="E70:G70" si="109">SUM(V70,AI70,AV70,BI70,BV70,CI70)</f>
        <v>5</v>
      </c>
      <c r="F70" s="108">
        <f t="shared" si="109"/>
        <v>30</v>
      </c>
      <c r="G70" s="108">
        <f t="shared" si="109"/>
        <v>60</v>
      </c>
      <c r="H70" s="109">
        <f t="shared" si="106"/>
        <v>0</v>
      </c>
      <c r="I70" s="105"/>
      <c r="J70" s="105"/>
      <c r="K70" s="105"/>
      <c r="L70" s="105"/>
      <c r="M70" s="105"/>
      <c r="N70" s="109">
        <f t="shared" si="107"/>
        <v>0</v>
      </c>
      <c r="O70" s="105"/>
      <c r="P70" s="431">
        <f t="shared" si="65"/>
        <v>2.8</v>
      </c>
      <c r="Q70" s="431">
        <f t="shared" si="66"/>
        <v>0.20000000000000018</v>
      </c>
      <c r="R70" s="331">
        <f t="shared" si="108"/>
        <v>3</v>
      </c>
      <c r="S70" s="382" t="s">
        <v>62</v>
      </c>
      <c r="T70" s="178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7"/>
      <c r="AF70" s="358"/>
      <c r="AG70" s="178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7"/>
      <c r="AS70" s="42"/>
      <c r="AT70" s="183">
        <v>3</v>
      </c>
      <c r="AU70" s="122"/>
      <c r="AV70" s="122">
        <v>5</v>
      </c>
      <c r="AW70" s="122">
        <v>30</v>
      </c>
      <c r="AX70" s="122">
        <v>60</v>
      </c>
      <c r="AY70" s="182"/>
      <c r="AZ70" s="182"/>
      <c r="BA70" s="182"/>
      <c r="BB70" s="182"/>
      <c r="BC70" s="182"/>
      <c r="BD70" s="182"/>
      <c r="BE70" s="356"/>
      <c r="BF70" s="357"/>
      <c r="BG70" s="179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17"/>
      <c r="BT70" s="267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243"/>
      <c r="CF70" s="407"/>
      <c r="CG70" s="267"/>
      <c r="CH70" s="182"/>
      <c r="CI70" s="182"/>
      <c r="CJ70" s="182"/>
      <c r="CK70" s="182"/>
      <c r="CL70" s="177"/>
      <c r="CM70" s="329"/>
      <c r="CN70" s="330"/>
      <c r="CO70" s="330"/>
      <c r="CP70" s="330"/>
      <c r="CQ70" s="330"/>
      <c r="CR70" s="104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104"/>
      <c r="DU70" s="104"/>
      <c r="DV70" s="104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9"/>
      <c r="EH70" s="49"/>
      <c r="EI70" s="49"/>
      <c r="EJ70" s="48"/>
      <c r="EK70" s="48"/>
      <c r="EL70" s="48"/>
      <c r="EM70" s="48"/>
      <c r="EN70" s="48"/>
      <c r="EO70" s="48"/>
      <c r="EP70" s="48"/>
      <c r="EQ70" s="48"/>
      <c r="ER70" s="48"/>
      <c r="ES70" s="48"/>
    </row>
    <row r="71" spans="1:152" ht="18" customHeight="1" x14ac:dyDescent="0.35">
      <c r="A71" s="481"/>
      <c r="B71" s="164" t="s">
        <v>132</v>
      </c>
      <c r="C71" s="433" t="s">
        <v>158</v>
      </c>
      <c r="D71" s="106">
        <f t="shared" si="104"/>
        <v>45</v>
      </c>
      <c r="E71" s="107">
        <f t="shared" ref="E71:G71" si="110">SUM(V71,AI71,AV71,BI71,BV71,CI71)</f>
        <v>5</v>
      </c>
      <c r="F71" s="108">
        <f t="shared" si="110"/>
        <v>15</v>
      </c>
      <c r="G71" s="108">
        <f t="shared" si="110"/>
        <v>30</v>
      </c>
      <c r="H71" s="109">
        <f t="shared" si="106"/>
        <v>0</v>
      </c>
      <c r="I71" s="105"/>
      <c r="J71" s="105"/>
      <c r="K71" s="105"/>
      <c r="L71" s="105"/>
      <c r="M71" s="105"/>
      <c r="N71" s="109">
        <f t="shared" si="107"/>
        <v>0</v>
      </c>
      <c r="O71" s="105"/>
      <c r="P71" s="431">
        <f t="shared" si="65"/>
        <v>1.8</v>
      </c>
      <c r="Q71" s="431">
        <f t="shared" si="66"/>
        <v>0.19999999999999996</v>
      </c>
      <c r="R71" s="331">
        <f t="shared" si="108"/>
        <v>2</v>
      </c>
      <c r="S71" s="386" t="s">
        <v>71</v>
      </c>
      <c r="T71" s="178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7"/>
      <c r="AF71" s="358"/>
      <c r="AG71" s="178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7"/>
      <c r="AS71" s="42"/>
      <c r="AT71" s="178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7"/>
      <c r="BF71" s="357"/>
      <c r="BG71" s="195">
        <v>2</v>
      </c>
      <c r="BH71" s="49"/>
      <c r="BI71" s="49">
        <v>5</v>
      </c>
      <c r="BJ71" s="49">
        <v>15</v>
      </c>
      <c r="BK71" s="49">
        <v>30</v>
      </c>
      <c r="BL71" s="176"/>
      <c r="BM71" s="176"/>
      <c r="BN71" s="176"/>
      <c r="BO71" s="176"/>
      <c r="BP71" s="176"/>
      <c r="BQ71" s="176"/>
      <c r="BR71" s="363"/>
      <c r="BS71" s="117"/>
      <c r="BT71" s="267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243"/>
      <c r="CF71" s="407"/>
      <c r="CG71" s="267"/>
      <c r="CH71" s="182"/>
      <c r="CI71" s="182"/>
      <c r="CJ71" s="182"/>
      <c r="CK71" s="182"/>
      <c r="CL71" s="177"/>
      <c r="CM71" s="329"/>
      <c r="CN71" s="330"/>
      <c r="CO71" s="330"/>
      <c r="CP71" s="330"/>
      <c r="CQ71" s="330"/>
      <c r="CR71" s="104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104"/>
      <c r="DU71" s="104"/>
      <c r="DV71" s="104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9"/>
      <c r="EH71" s="49"/>
      <c r="EI71" s="49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5"/>
      <c r="EU71" s="5"/>
      <c r="EV71" s="5"/>
    </row>
    <row r="72" spans="1:152" ht="17.25" customHeight="1" x14ac:dyDescent="0.35">
      <c r="A72" s="481"/>
      <c r="B72" s="164" t="s">
        <v>134</v>
      </c>
      <c r="C72" s="433" t="s">
        <v>159</v>
      </c>
      <c r="D72" s="106">
        <f t="shared" si="104"/>
        <v>15</v>
      </c>
      <c r="E72" s="107">
        <f t="shared" ref="E72:G72" si="111">SUM(V72,AI72,AV72,BI72,BV72,CI72)</f>
        <v>10</v>
      </c>
      <c r="F72" s="108">
        <f t="shared" si="111"/>
        <v>0</v>
      </c>
      <c r="G72" s="108">
        <f t="shared" si="111"/>
        <v>15</v>
      </c>
      <c r="H72" s="109">
        <f t="shared" si="106"/>
        <v>0</v>
      </c>
      <c r="I72" s="105"/>
      <c r="J72" s="105"/>
      <c r="K72" s="105"/>
      <c r="L72" s="105"/>
      <c r="M72" s="105"/>
      <c r="N72" s="109">
        <f t="shared" si="107"/>
        <v>0</v>
      </c>
      <c r="O72" s="105"/>
      <c r="P72" s="431">
        <f t="shared" si="65"/>
        <v>0.6</v>
      </c>
      <c r="Q72" s="431">
        <f t="shared" si="66"/>
        <v>0.4</v>
      </c>
      <c r="R72" s="331">
        <f t="shared" si="108"/>
        <v>1</v>
      </c>
      <c r="S72" s="386" t="s">
        <v>71</v>
      </c>
      <c r="T72" s="178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7"/>
      <c r="AF72" s="358"/>
      <c r="AG72" s="178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7"/>
      <c r="AS72" s="42"/>
      <c r="AT72" s="178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7"/>
      <c r="BF72" s="357"/>
      <c r="BG72" s="195">
        <v>1</v>
      </c>
      <c r="BH72" s="49"/>
      <c r="BI72" s="49">
        <v>10</v>
      </c>
      <c r="BJ72" s="176"/>
      <c r="BK72" s="49">
        <v>15</v>
      </c>
      <c r="BL72" s="176"/>
      <c r="BM72" s="176"/>
      <c r="BN72" s="176"/>
      <c r="BO72" s="176"/>
      <c r="BP72" s="176"/>
      <c r="BQ72" s="176"/>
      <c r="BR72" s="176"/>
      <c r="BS72" s="117"/>
      <c r="BT72" s="267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243"/>
      <c r="CF72" s="407"/>
      <c r="CG72" s="267"/>
      <c r="CH72" s="182"/>
      <c r="CI72" s="182"/>
      <c r="CJ72" s="182"/>
      <c r="CK72" s="182"/>
      <c r="CL72" s="177"/>
      <c r="CM72" s="329"/>
      <c r="CN72" s="330"/>
      <c r="CO72" s="330"/>
      <c r="CP72" s="330"/>
      <c r="CQ72" s="330"/>
      <c r="CR72" s="104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104"/>
      <c r="DU72" s="104"/>
      <c r="DV72" s="104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9"/>
      <c r="EH72" s="49"/>
      <c r="EI72" s="49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5"/>
      <c r="EU72" s="5"/>
      <c r="EV72" s="5"/>
    </row>
    <row r="73" spans="1:152" ht="12.75" customHeight="1" x14ac:dyDescent="0.35">
      <c r="A73" s="481"/>
      <c r="B73" s="164" t="s">
        <v>136</v>
      </c>
      <c r="C73" s="433" t="s">
        <v>160</v>
      </c>
      <c r="D73" s="106">
        <f t="shared" si="104"/>
        <v>135</v>
      </c>
      <c r="E73" s="107">
        <f t="shared" ref="E73:G73" si="112">SUM(V73,AI73,AV73,BI73,BV73,CI73)</f>
        <v>90</v>
      </c>
      <c r="F73" s="108">
        <f t="shared" si="112"/>
        <v>60</v>
      </c>
      <c r="G73" s="108">
        <f t="shared" si="112"/>
        <v>75</v>
      </c>
      <c r="H73" s="109">
        <f t="shared" si="106"/>
        <v>0</v>
      </c>
      <c r="I73" s="105"/>
      <c r="J73" s="105"/>
      <c r="K73" s="105"/>
      <c r="L73" s="105"/>
      <c r="M73" s="105"/>
      <c r="N73" s="109">
        <f t="shared" si="107"/>
        <v>0</v>
      </c>
      <c r="O73" s="105"/>
      <c r="P73" s="431">
        <f t="shared" si="65"/>
        <v>5.4</v>
      </c>
      <c r="Q73" s="431">
        <f t="shared" si="66"/>
        <v>3.5999999999999996</v>
      </c>
      <c r="R73" s="331">
        <f t="shared" si="108"/>
        <v>9</v>
      </c>
      <c r="S73" s="386" t="s">
        <v>126</v>
      </c>
      <c r="T73" s="178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7"/>
      <c r="AF73" s="358"/>
      <c r="AG73" s="178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7"/>
      <c r="AS73" s="42"/>
      <c r="AT73" s="178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7"/>
      <c r="BF73" s="357"/>
      <c r="BG73" s="179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17"/>
      <c r="BT73" s="183">
        <v>5</v>
      </c>
      <c r="BU73" s="122"/>
      <c r="BV73" s="122">
        <v>50</v>
      </c>
      <c r="BW73" s="122">
        <v>30</v>
      </c>
      <c r="BX73" s="122">
        <v>45</v>
      </c>
      <c r="BY73" s="176"/>
      <c r="BZ73" s="176"/>
      <c r="CA73" s="176"/>
      <c r="CB73" s="176"/>
      <c r="CC73" s="176"/>
      <c r="CD73" s="176"/>
      <c r="CE73" s="177"/>
      <c r="CF73" s="42"/>
      <c r="CG73" s="183">
        <v>4</v>
      </c>
      <c r="CH73" s="105"/>
      <c r="CI73" s="105">
        <v>40</v>
      </c>
      <c r="CJ73" s="122">
        <v>30</v>
      </c>
      <c r="CK73" s="105">
        <v>30</v>
      </c>
      <c r="CL73" s="177"/>
      <c r="CM73" s="329"/>
      <c r="CN73" s="330"/>
      <c r="CO73" s="330"/>
      <c r="CP73" s="330"/>
      <c r="CQ73" s="330"/>
      <c r="CR73" s="104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9"/>
      <c r="DU73" s="49"/>
      <c r="DV73" s="49"/>
      <c r="DW73" s="49"/>
      <c r="DX73" s="49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</row>
    <row r="74" spans="1:152" ht="33" customHeight="1" x14ac:dyDescent="0.35">
      <c r="A74" s="481"/>
      <c r="B74" s="164" t="s">
        <v>138</v>
      </c>
      <c r="C74" s="384" t="s">
        <v>190</v>
      </c>
      <c r="D74" s="106">
        <f t="shared" si="104"/>
        <v>75</v>
      </c>
      <c r="E74" s="107">
        <f t="shared" ref="E74:G74" si="113">SUM(V74,AI74,AV74,BI74,BV74,CI74)</f>
        <v>50</v>
      </c>
      <c r="F74" s="108">
        <f t="shared" si="113"/>
        <v>0</v>
      </c>
      <c r="G74" s="108">
        <f t="shared" si="113"/>
        <v>75</v>
      </c>
      <c r="H74" s="109">
        <f t="shared" si="106"/>
        <v>0</v>
      </c>
      <c r="I74" s="105"/>
      <c r="J74" s="105"/>
      <c r="K74" s="105"/>
      <c r="L74" s="105"/>
      <c r="M74" s="105"/>
      <c r="N74" s="109">
        <f t="shared" si="107"/>
        <v>0</v>
      </c>
      <c r="O74" s="105"/>
      <c r="P74" s="431">
        <f t="shared" si="65"/>
        <v>3</v>
      </c>
      <c r="Q74" s="431">
        <f t="shared" si="66"/>
        <v>2</v>
      </c>
      <c r="R74" s="331">
        <f t="shared" si="108"/>
        <v>5</v>
      </c>
      <c r="S74" s="386" t="s">
        <v>71</v>
      </c>
      <c r="T74" s="178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7"/>
      <c r="AF74" s="358"/>
      <c r="AG74" s="178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7"/>
      <c r="AS74" s="42"/>
      <c r="AT74" s="178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7"/>
      <c r="BF74" s="357"/>
      <c r="BG74" s="179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17"/>
      <c r="BT74" s="183">
        <v>3</v>
      </c>
      <c r="BU74" s="122"/>
      <c r="BV74" s="122">
        <v>30</v>
      </c>
      <c r="BW74" s="182"/>
      <c r="BX74" s="122">
        <v>45</v>
      </c>
      <c r="BY74" s="182"/>
      <c r="BZ74" s="182"/>
      <c r="CA74" s="182"/>
      <c r="CB74" s="182"/>
      <c r="CC74" s="182"/>
      <c r="CD74" s="182"/>
      <c r="CE74" s="243"/>
      <c r="CF74" s="407"/>
      <c r="CG74" s="183">
        <v>2</v>
      </c>
      <c r="CH74" s="122"/>
      <c r="CI74" s="122">
        <v>20</v>
      </c>
      <c r="CJ74" s="182"/>
      <c r="CK74" s="122">
        <v>30</v>
      </c>
      <c r="CL74" s="361"/>
      <c r="CM74" s="329"/>
      <c r="CN74" s="330"/>
      <c r="CO74" s="330"/>
      <c r="CP74" s="330"/>
      <c r="CQ74" s="330"/>
      <c r="CR74" s="104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9"/>
      <c r="DU74" s="49"/>
      <c r="DV74" s="49"/>
      <c r="DW74" s="49"/>
      <c r="DX74" s="49"/>
      <c r="DY74" s="48"/>
      <c r="DZ74" s="48"/>
      <c r="EA74" s="48"/>
      <c r="EB74" s="48"/>
      <c r="EC74" s="48"/>
      <c r="ED74" s="48"/>
      <c r="EE74" s="48"/>
      <c r="EF74" s="48"/>
      <c r="EG74" s="49"/>
      <c r="EH74" s="49"/>
      <c r="EI74" s="49"/>
      <c r="EJ74" s="49"/>
      <c r="EK74" s="49"/>
      <c r="EL74" s="48"/>
      <c r="EM74" s="48"/>
      <c r="EN74" s="48"/>
      <c r="EO74" s="48"/>
      <c r="EP74" s="48"/>
      <c r="EQ74" s="48"/>
      <c r="ER74" s="48"/>
      <c r="ES74" s="48"/>
    </row>
    <row r="75" spans="1:152" ht="15" customHeight="1" x14ac:dyDescent="0.35">
      <c r="A75" s="481"/>
      <c r="B75" s="164" t="s">
        <v>140</v>
      </c>
      <c r="C75" s="434" t="s">
        <v>162</v>
      </c>
      <c r="D75" s="106">
        <f t="shared" si="104"/>
        <v>0</v>
      </c>
      <c r="E75" s="107">
        <f t="shared" ref="E75:G75" si="114">SUM(V75,AI75,AV75,BI75,BV75,CI75)</f>
        <v>56</v>
      </c>
      <c r="F75" s="108">
        <f t="shared" si="114"/>
        <v>0</v>
      </c>
      <c r="G75" s="108">
        <f t="shared" si="114"/>
        <v>0</v>
      </c>
      <c r="H75" s="109">
        <f t="shared" si="106"/>
        <v>0</v>
      </c>
      <c r="I75" s="131"/>
      <c r="J75" s="131"/>
      <c r="K75" s="131"/>
      <c r="L75" s="131"/>
      <c r="M75" s="131"/>
      <c r="N75" s="109">
        <f t="shared" si="107"/>
        <v>144</v>
      </c>
      <c r="O75" s="131"/>
      <c r="P75" s="431">
        <f t="shared" si="65"/>
        <v>0</v>
      </c>
      <c r="Q75" s="431">
        <f t="shared" si="66"/>
        <v>8</v>
      </c>
      <c r="R75" s="331">
        <f t="shared" si="108"/>
        <v>8</v>
      </c>
      <c r="S75" s="386" t="s">
        <v>71</v>
      </c>
      <c r="T75" s="247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248"/>
      <c r="AF75" s="358"/>
      <c r="AG75" s="247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248"/>
      <c r="AS75" s="391"/>
      <c r="AT75" s="249">
        <v>8</v>
      </c>
      <c r="AU75" s="197"/>
      <c r="AV75" s="197">
        <v>56</v>
      </c>
      <c r="AW75" s="196"/>
      <c r="AX75" s="196"/>
      <c r="AY75" s="196"/>
      <c r="AZ75" s="196"/>
      <c r="BA75" s="196"/>
      <c r="BB75" s="196"/>
      <c r="BC75" s="196"/>
      <c r="BD75" s="196"/>
      <c r="BE75" s="250">
        <v>144</v>
      </c>
      <c r="BF75" s="373"/>
      <c r="BG75" s="251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336"/>
      <c r="BT75" s="247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248"/>
      <c r="CF75" s="374"/>
      <c r="CG75" s="247"/>
      <c r="CH75" s="196"/>
      <c r="CI75" s="196"/>
      <c r="CJ75" s="196"/>
      <c r="CK75" s="196"/>
      <c r="CL75" s="435"/>
      <c r="CM75" s="329"/>
      <c r="CN75" s="330"/>
      <c r="CO75" s="330"/>
      <c r="CP75" s="330"/>
      <c r="CQ75" s="330"/>
      <c r="CR75" s="104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9"/>
      <c r="DU75" s="49"/>
      <c r="DV75" s="49"/>
      <c r="DW75" s="49"/>
      <c r="DX75" s="49"/>
      <c r="DY75" s="48"/>
      <c r="DZ75" s="48"/>
      <c r="EA75" s="48"/>
      <c r="EB75" s="48"/>
      <c r="EC75" s="48"/>
      <c r="ED75" s="48"/>
      <c r="EE75" s="48"/>
      <c r="EF75" s="48"/>
      <c r="EG75" s="49"/>
      <c r="EH75" s="49"/>
      <c r="EI75" s="49"/>
      <c r="EJ75" s="49"/>
      <c r="EK75" s="49"/>
      <c r="EL75" s="48"/>
      <c r="EM75" s="48"/>
      <c r="EN75" s="48"/>
      <c r="EO75" s="48"/>
      <c r="EP75" s="48"/>
      <c r="EQ75" s="48"/>
      <c r="ER75" s="48"/>
      <c r="ES75" s="48"/>
      <c r="ET75" s="5"/>
      <c r="EU75" s="5"/>
      <c r="EV75" s="5"/>
    </row>
    <row r="76" spans="1:152" ht="12.75" customHeight="1" x14ac:dyDescent="0.35">
      <c r="A76" s="481"/>
      <c r="B76" s="164" t="s">
        <v>142</v>
      </c>
      <c r="C76" s="387" t="s">
        <v>191</v>
      </c>
      <c r="D76" s="106">
        <f>SUM(AE76,AR76,BE76,BR76,CE76,CL76)</f>
        <v>288</v>
      </c>
      <c r="E76" s="333">
        <f t="shared" ref="E76:G76" si="115">SUM(V76,AI76,AV76,BI76,BV76,CI76)</f>
        <v>112</v>
      </c>
      <c r="F76" s="334">
        <f t="shared" si="115"/>
        <v>0</v>
      </c>
      <c r="G76" s="334">
        <f t="shared" si="115"/>
        <v>0</v>
      </c>
      <c r="H76" s="314">
        <f t="shared" si="106"/>
        <v>0</v>
      </c>
      <c r="I76" s="131"/>
      <c r="J76" s="131"/>
      <c r="K76" s="131"/>
      <c r="L76" s="131"/>
      <c r="M76" s="131"/>
      <c r="N76" s="314">
        <f t="shared" si="107"/>
        <v>288</v>
      </c>
      <c r="O76" s="131"/>
      <c r="P76" s="431">
        <f t="shared" si="65"/>
        <v>11.5</v>
      </c>
      <c r="Q76" s="431">
        <f t="shared" si="66"/>
        <v>4.5</v>
      </c>
      <c r="R76" s="335">
        <f t="shared" si="108"/>
        <v>16</v>
      </c>
      <c r="S76" s="388" t="s">
        <v>192</v>
      </c>
      <c r="T76" s="191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4"/>
      <c r="AF76" s="358"/>
      <c r="AG76" s="191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4"/>
      <c r="AS76" s="391"/>
      <c r="AT76" s="191"/>
      <c r="AU76" s="193"/>
      <c r="AV76" s="193"/>
      <c r="AW76" s="193"/>
      <c r="AX76" s="193"/>
      <c r="AY76" s="193"/>
      <c r="AZ76" s="254"/>
      <c r="BA76" s="254"/>
      <c r="BB76" s="254"/>
      <c r="BC76" s="254"/>
      <c r="BD76" s="254"/>
      <c r="BE76" s="194"/>
      <c r="BF76" s="373"/>
      <c r="BG76" s="436">
        <v>8</v>
      </c>
      <c r="BH76" s="254"/>
      <c r="BI76" s="254">
        <v>56</v>
      </c>
      <c r="BJ76" s="193"/>
      <c r="BK76" s="193"/>
      <c r="BL76" s="193"/>
      <c r="BM76" s="254"/>
      <c r="BN76" s="254"/>
      <c r="BO76" s="254"/>
      <c r="BP76" s="254"/>
      <c r="BQ76" s="254"/>
      <c r="BR76" s="254">
        <v>144</v>
      </c>
      <c r="BS76" s="437"/>
      <c r="BT76" s="135">
        <v>8</v>
      </c>
      <c r="BU76" s="136"/>
      <c r="BV76" s="136">
        <v>56</v>
      </c>
      <c r="BW76" s="196"/>
      <c r="BX76" s="196"/>
      <c r="BY76" s="196"/>
      <c r="BZ76" s="136"/>
      <c r="CA76" s="136"/>
      <c r="CB76" s="136"/>
      <c r="CC76" s="136"/>
      <c r="CD76" s="136"/>
      <c r="CE76" s="138">
        <v>144</v>
      </c>
      <c r="CF76" s="391"/>
      <c r="CG76" s="191"/>
      <c r="CH76" s="193"/>
      <c r="CI76" s="193"/>
      <c r="CJ76" s="193"/>
      <c r="CK76" s="193"/>
      <c r="CL76" s="194"/>
      <c r="CM76" s="329"/>
      <c r="CN76" s="330"/>
      <c r="CO76" s="330"/>
      <c r="CP76" s="330"/>
      <c r="CQ76" s="330"/>
      <c r="CR76" s="104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</row>
    <row r="77" spans="1:152" ht="12.75" customHeight="1" x14ac:dyDescent="0.35">
      <c r="A77" s="481"/>
      <c r="B77" s="523"/>
      <c r="C77" s="226" t="s">
        <v>65</v>
      </c>
      <c r="D77" s="338">
        <f t="shared" ref="D77:O77" si="116">SUM(D69:D76)</f>
        <v>738</v>
      </c>
      <c r="E77" s="339">
        <f t="shared" si="116"/>
        <v>333</v>
      </c>
      <c r="F77" s="339">
        <f t="shared" si="116"/>
        <v>135</v>
      </c>
      <c r="G77" s="339">
        <f t="shared" si="116"/>
        <v>315</v>
      </c>
      <c r="H77" s="339">
        <f t="shared" si="116"/>
        <v>0</v>
      </c>
      <c r="I77" s="339">
        <f t="shared" si="116"/>
        <v>0</v>
      </c>
      <c r="J77" s="339">
        <f t="shared" si="116"/>
        <v>0</v>
      </c>
      <c r="K77" s="339">
        <f t="shared" si="116"/>
        <v>0</v>
      </c>
      <c r="L77" s="339">
        <f t="shared" si="116"/>
        <v>0</v>
      </c>
      <c r="M77" s="339">
        <f t="shared" si="116"/>
        <v>0</v>
      </c>
      <c r="N77" s="339">
        <f t="shared" si="116"/>
        <v>432</v>
      </c>
      <c r="O77" s="339">
        <f t="shared" si="116"/>
        <v>0</v>
      </c>
      <c r="P77" s="438">
        <f t="shared" si="65"/>
        <v>32.4</v>
      </c>
      <c r="Q77" s="438">
        <f t="shared" si="66"/>
        <v>14.600000000000001</v>
      </c>
      <c r="R77" s="439">
        <f>SUM(R69:R76)</f>
        <v>47</v>
      </c>
      <c r="S77" s="278">
        <v>3</v>
      </c>
      <c r="T77" s="206">
        <f t="shared" ref="T77:CS77" si="117">SUM(T69:T76)</f>
        <v>0</v>
      </c>
      <c r="U77" s="142">
        <f t="shared" si="117"/>
        <v>0</v>
      </c>
      <c r="V77" s="142">
        <f t="shared" si="117"/>
        <v>0</v>
      </c>
      <c r="W77" s="142">
        <f t="shared" si="117"/>
        <v>0</v>
      </c>
      <c r="X77" s="142">
        <f t="shared" si="117"/>
        <v>0</v>
      </c>
      <c r="Y77" s="142">
        <f t="shared" si="117"/>
        <v>0</v>
      </c>
      <c r="Z77" s="142">
        <f t="shared" si="117"/>
        <v>0</v>
      </c>
      <c r="AA77" s="142">
        <f t="shared" si="117"/>
        <v>0</v>
      </c>
      <c r="AB77" s="142">
        <f t="shared" si="117"/>
        <v>0</v>
      </c>
      <c r="AC77" s="142">
        <f t="shared" si="117"/>
        <v>0</v>
      </c>
      <c r="AD77" s="142">
        <f t="shared" si="117"/>
        <v>0</v>
      </c>
      <c r="AE77" s="144">
        <f t="shared" si="117"/>
        <v>0</v>
      </c>
      <c r="AF77" s="237">
        <f t="shared" si="117"/>
        <v>0</v>
      </c>
      <c r="AG77" s="206">
        <f t="shared" si="117"/>
        <v>0</v>
      </c>
      <c r="AH77" s="142">
        <f t="shared" si="117"/>
        <v>0</v>
      </c>
      <c r="AI77" s="142">
        <f t="shared" si="117"/>
        <v>0</v>
      </c>
      <c r="AJ77" s="142">
        <f t="shared" si="117"/>
        <v>0</v>
      </c>
      <c r="AK77" s="142">
        <f t="shared" si="117"/>
        <v>0</v>
      </c>
      <c r="AL77" s="142">
        <f t="shared" si="117"/>
        <v>0</v>
      </c>
      <c r="AM77" s="142">
        <f t="shared" si="117"/>
        <v>0</v>
      </c>
      <c r="AN77" s="142">
        <f t="shared" si="117"/>
        <v>0</v>
      </c>
      <c r="AO77" s="142">
        <f t="shared" si="117"/>
        <v>0</v>
      </c>
      <c r="AP77" s="142">
        <f t="shared" si="117"/>
        <v>0</v>
      </c>
      <c r="AQ77" s="142">
        <f t="shared" si="117"/>
        <v>0</v>
      </c>
      <c r="AR77" s="144">
        <f t="shared" si="117"/>
        <v>0</v>
      </c>
      <c r="AS77" s="440">
        <f t="shared" si="117"/>
        <v>0</v>
      </c>
      <c r="AT77" s="206">
        <f t="shared" si="117"/>
        <v>14</v>
      </c>
      <c r="AU77" s="142">
        <f t="shared" si="117"/>
        <v>0</v>
      </c>
      <c r="AV77" s="142">
        <f t="shared" si="117"/>
        <v>66</v>
      </c>
      <c r="AW77" s="142">
        <f t="shared" si="117"/>
        <v>60</v>
      </c>
      <c r="AX77" s="142">
        <f t="shared" si="117"/>
        <v>120</v>
      </c>
      <c r="AY77" s="142">
        <f t="shared" si="117"/>
        <v>0</v>
      </c>
      <c r="AZ77" s="142">
        <f t="shared" si="117"/>
        <v>0</v>
      </c>
      <c r="BA77" s="142">
        <f t="shared" si="117"/>
        <v>0</v>
      </c>
      <c r="BB77" s="142">
        <f t="shared" si="117"/>
        <v>0</v>
      </c>
      <c r="BC77" s="142">
        <f t="shared" si="117"/>
        <v>0</v>
      </c>
      <c r="BD77" s="142">
        <f t="shared" si="117"/>
        <v>0</v>
      </c>
      <c r="BE77" s="144">
        <f t="shared" si="117"/>
        <v>144</v>
      </c>
      <c r="BF77" s="440">
        <f t="shared" si="117"/>
        <v>0</v>
      </c>
      <c r="BG77" s="206">
        <f t="shared" si="117"/>
        <v>11</v>
      </c>
      <c r="BH77" s="142">
        <f t="shared" si="117"/>
        <v>0</v>
      </c>
      <c r="BI77" s="142">
        <f t="shared" si="117"/>
        <v>71</v>
      </c>
      <c r="BJ77" s="142">
        <f t="shared" si="117"/>
        <v>15</v>
      </c>
      <c r="BK77" s="142">
        <f t="shared" si="117"/>
        <v>45</v>
      </c>
      <c r="BL77" s="142">
        <f t="shared" si="117"/>
        <v>0</v>
      </c>
      <c r="BM77" s="142">
        <f t="shared" si="117"/>
        <v>0</v>
      </c>
      <c r="BN77" s="142">
        <f t="shared" si="117"/>
        <v>0</v>
      </c>
      <c r="BO77" s="142">
        <f t="shared" si="117"/>
        <v>0</v>
      </c>
      <c r="BP77" s="142">
        <f t="shared" si="117"/>
        <v>0</v>
      </c>
      <c r="BQ77" s="142">
        <f t="shared" si="117"/>
        <v>0</v>
      </c>
      <c r="BR77" s="144">
        <f t="shared" si="117"/>
        <v>144</v>
      </c>
      <c r="BS77" s="440">
        <f t="shared" si="117"/>
        <v>0</v>
      </c>
      <c r="BT77" s="206">
        <f t="shared" si="117"/>
        <v>16</v>
      </c>
      <c r="BU77" s="142">
        <f t="shared" si="117"/>
        <v>0</v>
      </c>
      <c r="BV77" s="142">
        <f t="shared" si="117"/>
        <v>136</v>
      </c>
      <c r="BW77" s="142">
        <f t="shared" si="117"/>
        <v>30</v>
      </c>
      <c r="BX77" s="142">
        <f t="shared" si="117"/>
        <v>90</v>
      </c>
      <c r="BY77" s="142">
        <f t="shared" si="117"/>
        <v>0</v>
      </c>
      <c r="BZ77" s="142">
        <f t="shared" si="117"/>
        <v>0</v>
      </c>
      <c r="CA77" s="142">
        <f t="shared" si="117"/>
        <v>0</v>
      </c>
      <c r="CB77" s="142">
        <f t="shared" si="117"/>
        <v>0</v>
      </c>
      <c r="CC77" s="142">
        <f t="shared" si="117"/>
        <v>0</v>
      </c>
      <c r="CD77" s="142">
        <f t="shared" si="117"/>
        <v>0</v>
      </c>
      <c r="CE77" s="144">
        <f t="shared" si="117"/>
        <v>144</v>
      </c>
      <c r="CF77" s="440">
        <f t="shared" si="117"/>
        <v>0</v>
      </c>
      <c r="CG77" s="206">
        <f t="shared" si="117"/>
        <v>6</v>
      </c>
      <c r="CH77" s="142">
        <f t="shared" si="117"/>
        <v>0</v>
      </c>
      <c r="CI77" s="142">
        <f t="shared" si="117"/>
        <v>60</v>
      </c>
      <c r="CJ77" s="142">
        <f t="shared" si="117"/>
        <v>30</v>
      </c>
      <c r="CK77" s="142">
        <f t="shared" si="117"/>
        <v>60</v>
      </c>
      <c r="CL77" s="144">
        <f t="shared" si="117"/>
        <v>0</v>
      </c>
      <c r="CM77" s="275">
        <f t="shared" si="117"/>
        <v>0</v>
      </c>
      <c r="CN77" s="276">
        <f t="shared" si="117"/>
        <v>0</v>
      </c>
      <c r="CO77" s="276">
        <f t="shared" si="117"/>
        <v>0</v>
      </c>
      <c r="CP77" s="276">
        <f t="shared" si="117"/>
        <v>0</v>
      </c>
      <c r="CQ77" s="276">
        <f t="shared" si="117"/>
        <v>0</v>
      </c>
      <c r="CR77" s="441">
        <f t="shared" si="117"/>
        <v>0</v>
      </c>
      <c r="CS77" s="276">
        <f t="shared" si="117"/>
        <v>0</v>
      </c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7"/>
      <c r="ET77" s="508">
        <f>SUM(T78+AG78)</f>
        <v>60</v>
      </c>
      <c r="EU77" s="508">
        <f>SUM(AT78+BG78)</f>
        <v>60</v>
      </c>
      <c r="EV77" s="508">
        <f>SUM(BT78+CG78)</f>
        <v>60</v>
      </c>
    </row>
    <row r="78" spans="1:152" ht="12.75" customHeight="1" x14ac:dyDescent="0.35">
      <c r="A78" s="482"/>
      <c r="B78" s="482"/>
      <c r="C78" s="226" t="s">
        <v>164</v>
      </c>
      <c r="D78" s="206">
        <f t="shared" ref="D78:O78" si="118">SUM(D16+D36+D45+D77)</f>
        <v>2743</v>
      </c>
      <c r="E78" s="142">
        <f t="shared" si="118"/>
        <v>1718</v>
      </c>
      <c r="F78" s="142">
        <f t="shared" si="118"/>
        <v>400</v>
      </c>
      <c r="G78" s="142">
        <f t="shared" si="118"/>
        <v>1860</v>
      </c>
      <c r="H78" s="142">
        <f t="shared" si="118"/>
        <v>45</v>
      </c>
      <c r="I78" s="142">
        <f t="shared" si="118"/>
        <v>0</v>
      </c>
      <c r="J78" s="142">
        <f t="shared" si="118"/>
        <v>0</v>
      </c>
      <c r="K78" s="142">
        <f t="shared" si="118"/>
        <v>0</v>
      </c>
      <c r="L78" s="142">
        <f t="shared" si="118"/>
        <v>0</v>
      </c>
      <c r="M78" s="142">
        <f t="shared" si="118"/>
        <v>0</v>
      </c>
      <c r="N78" s="142">
        <f t="shared" si="118"/>
        <v>432</v>
      </c>
      <c r="O78" s="142">
        <f t="shared" si="118"/>
        <v>0</v>
      </c>
      <c r="P78" s="418">
        <f t="shared" si="65"/>
        <v>110.7</v>
      </c>
      <c r="Q78" s="418">
        <f t="shared" si="66"/>
        <v>69.3</v>
      </c>
      <c r="R78" s="144">
        <f t="shared" ref="R78:CL78" si="119">SUM(R16+R36+R45+R77)</f>
        <v>180</v>
      </c>
      <c r="S78" s="278">
        <f t="shared" si="119"/>
        <v>11</v>
      </c>
      <c r="T78" s="206">
        <f t="shared" si="119"/>
        <v>28</v>
      </c>
      <c r="U78" s="142">
        <f t="shared" si="119"/>
        <v>0</v>
      </c>
      <c r="V78" s="142">
        <f t="shared" si="119"/>
        <v>230</v>
      </c>
      <c r="W78" s="142">
        <f t="shared" si="119"/>
        <v>85</v>
      </c>
      <c r="X78" s="142">
        <f t="shared" si="119"/>
        <v>390</v>
      </c>
      <c r="Y78" s="142">
        <f t="shared" si="119"/>
        <v>0</v>
      </c>
      <c r="Z78" s="142">
        <f t="shared" si="119"/>
        <v>0</v>
      </c>
      <c r="AA78" s="142">
        <f t="shared" si="119"/>
        <v>0</v>
      </c>
      <c r="AB78" s="142">
        <f t="shared" si="119"/>
        <v>0</v>
      </c>
      <c r="AC78" s="142">
        <f t="shared" si="119"/>
        <v>0</v>
      </c>
      <c r="AD78" s="142">
        <f t="shared" si="119"/>
        <v>0</v>
      </c>
      <c r="AE78" s="144">
        <f t="shared" si="119"/>
        <v>0</v>
      </c>
      <c r="AF78" s="237">
        <f t="shared" si="119"/>
        <v>0</v>
      </c>
      <c r="AG78" s="206">
        <f t="shared" si="119"/>
        <v>32</v>
      </c>
      <c r="AH78" s="142">
        <f t="shared" si="119"/>
        <v>0</v>
      </c>
      <c r="AI78" s="142">
        <f t="shared" si="119"/>
        <v>290</v>
      </c>
      <c r="AJ78" s="142">
        <f t="shared" si="119"/>
        <v>105</v>
      </c>
      <c r="AK78" s="142">
        <f t="shared" si="119"/>
        <v>405</v>
      </c>
      <c r="AL78" s="142">
        <f t="shared" si="119"/>
        <v>0</v>
      </c>
      <c r="AM78" s="142">
        <f t="shared" si="119"/>
        <v>0</v>
      </c>
      <c r="AN78" s="142">
        <f t="shared" si="119"/>
        <v>0</v>
      </c>
      <c r="AO78" s="142">
        <f t="shared" si="119"/>
        <v>0</v>
      </c>
      <c r="AP78" s="142">
        <f t="shared" si="119"/>
        <v>0</v>
      </c>
      <c r="AQ78" s="142">
        <f t="shared" si="119"/>
        <v>0</v>
      </c>
      <c r="AR78" s="144">
        <f t="shared" si="119"/>
        <v>0</v>
      </c>
      <c r="AS78" s="237">
        <f t="shared" si="119"/>
        <v>0</v>
      </c>
      <c r="AT78" s="206">
        <f t="shared" si="119"/>
        <v>33</v>
      </c>
      <c r="AU78" s="142">
        <f t="shared" si="119"/>
        <v>0</v>
      </c>
      <c r="AV78" s="142">
        <f t="shared" si="119"/>
        <v>241</v>
      </c>
      <c r="AW78" s="142">
        <f t="shared" si="119"/>
        <v>105</v>
      </c>
      <c r="AX78" s="142">
        <f t="shared" si="119"/>
        <v>360</v>
      </c>
      <c r="AY78" s="142">
        <f t="shared" si="119"/>
        <v>45</v>
      </c>
      <c r="AZ78" s="142">
        <f t="shared" si="119"/>
        <v>0</v>
      </c>
      <c r="BA78" s="142">
        <f t="shared" si="119"/>
        <v>0</v>
      </c>
      <c r="BB78" s="142">
        <f t="shared" si="119"/>
        <v>0</v>
      </c>
      <c r="BC78" s="142">
        <f t="shared" si="119"/>
        <v>0</v>
      </c>
      <c r="BD78" s="142">
        <f t="shared" si="119"/>
        <v>0</v>
      </c>
      <c r="BE78" s="144">
        <f t="shared" si="119"/>
        <v>144</v>
      </c>
      <c r="BF78" s="237">
        <f t="shared" si="119"/>
        <v>0</v>
      </c>
      <c r="BG78" s="206">
        <f t="shared" si="119"/>
        <v>27</v>
      </c>
      <c r="BH78" s="142">
        <f t="shared" si="119"/>
        <v>0</v>
      </c>
      <c r="BI78" s="142">
        <f t="shared" si="119"/>
        <v>231</v>
      </c>
      <c r="BJ78" s="142">
        <f t="shared" si="119"/>
        <v>45</v>
      </c>
      <c r="BK78" s="142">
        <f t="shared" si="119"/>
        <v>285</v>
      </c>
      <c r="BL78" s="142">
        <f t="shared" si="119"/>
        <v>0</v>
      </c>
      <c r="BM78" s="142">
        <f t="shared" si="119"/>
        <v>0</v>
      </c>
      <c r="BN78" s="142">
        <f t="shared" si="119"/>
        <v>0</v>
      </c>
      <c r="BO78" s="142">
        <f t="shared" si="119"/>
        <v>0</v>
      </c>
      <c r="BP78" s="142">
        <f t="shared" si="119"/>
        <v>0</v>
      </c>
      <c r="BQ78" s="142">
        <f t="shared" si="119"/>
        <v>0</v>
      </c>
      <c r="BR78" s="144">
        <f t="shared" si="119"/>
        <v>144</v>
      </c>
      <c r="BS78" s="237">
        <f t="shared" si="119"/>
        <v>0</v>
      </c>
      <c r="BT78" s="206">
        <f t="shared" si="119"/>
        <v>32</v>
      </c>
      <c r="BU78" s="142">
        <f t="shared" si="119"/>
        <v>0</v>
      </c>
      <c r="BV78" s="142">
        <f t="shared" si="119"/>
        <v>311</v>
      </c>
      <c r="BW78" s="142">
        <f t="shared" si="119"/>
        <v>30</v>
      </c>
      <c r="BX78" s="142">
        <f t="shared" si="119"/>
        <v>315</v>
      </c>
      <c r="BY78" s="142">
        <f t="shared" si="119"/>
        <v>0</v>
      </c>
      <c r="BZ78" s="142">
        <f t="shared" si="119"/>
        <v>0</v>
      </c>
      <c r="CA78" s="142">
        <f t="shared" si="119"/>
        <v>0</v>
      </c>
      <c r="CB78" s="142">
        <f t="shared" si="119"/>
        <v>0</v>
      </c>
      <c r="CC78" s="142">
        <f t="shared" si="119"/>
        <v>0</v>
      </c>
      <c r="CD78" s="142">
        <f t="shared" si="119"/>
        <v>0</v>
      </c>
      <c r="CE78" s="144">
        <f t="shared" si="119"/>
        <v>144</v>
      </c>
      <c r="CF78" s="237">
        <f t="shared" si="119"/>
        <v>0</v>
      </c>
      <c r="CG78" s="206">
        <f t="shared" si="119"/>
        <v>28</v>
      </c>
      <c r="CH78" s="142">
        <f t="shared" si="119"/>
        <v>0</v>
      </c>
      <c r="CI78" s="142">
        <f t="shared" si="119"/>
        <v>415</v>
      </c>
      <c r="CJ78" s="142">
        <f t="shared" si="119"/>
        <v>30</v>
      </c>
      <c r="CK78" s="142">
        <f t="shared" si="119"/>
        <v>255</v>
      </c>
      <c r="CL78" s="144">
        <f t="shared" si="119"/>
        <v>0</v>
      </c>
      <c r="CM78" s="280"/>
      <c r="CN78" s="280"/>
      <c r="CO78" s="280"/>
      <c r="CP78" s="280"/>
      <c r="CQ78" s="280"/>
      <c r="CR78" s="442"/>
      <c r="CS78" s="280"/>
      <c r="CT78" s="280"/>
      <c r="CU78" s="280"/>
      <c r="CV78" s="280"/>
      <c r="CW78" s="280"/>
      <c r="CX78" s="280"/>
      <c r="CY78" s="280"/>
      <c r="CZ78" s="280"/>
      <c r="DA78" s="280"/>
      <c r="DB78" s="280"/>
      <c r="DC78" s="280"/>
      <c r="DD78" s="280"/>
      <c r="DE78" s="280"/>
      <c r="DF78" s="280"/>
      <c r="DG78" s="280"/>
      <c r="DH78" s="280"/>
      <c r="DI78" s="280"/>
      <c r="DJ78" s="280"/>
      <c r="DK78" s="280"/>
      <c r="DL78" s="280"/>
      <c r="DM78" s="280"/>
      <c r="DN78" s="280"/>
      <c r="DO78" s="280"/>
      <c r="DP78" s="280"/>
      <c r="DQ78" s="280"/>
      <c r="DR78" s="280"/>
      <c r="DS78" s="280"/>
      <c r="DT78" s="280"/>
      <c r="DU78" s="280"/>
      <c r="DV78" s="280"/>
      <c r="DW78" s="280"/>
      <c r="DX78" s="280"/>
      <c r="DY78" s="280"/>
      <c r="DZ78" s="280"/>
      <c r="EA78" s="280"/>
      <c r="EB78" s="280"/>
      <c r="EC78" s="280"/>
      <c r="ED78" s="280"/>
      <c r="EE78" s="280"/>
      <c r="EF78" s="280"/>
      <c r="EG78" s="280"/>
      <c r="EH78" s="280"/>
      <c r="EI78" s="280"/>
      <c r="EJ78" s="280"/>
      <c r="EK78" s="280"/>
      <c r="EL78" s="280"/>
      <c r="EM78" s="280"/>
      <c r="EN78" s="280"/>
      <c r="EO78" s="280"/>
      <c r="EP78" s="280"/>
      <c r="EQ78" s="280"/>
      <c r="ER78" s="280"/>
      <c r="ES78" s="280"/>
      <c r="ET78" s="497"/>
      <c r="EU78" s="497"/>
      <c r="EV78" s="497"/>
    </row>
    <row r="79" spans="1:152" ht="39" customHeight="1" x14ac:dyDescent="0.3"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</row>
    <row r="80" spans="1:152" ht="12.75" customHeight="1" x14ac:dyDescent="0.3">
      <c r="V80" s="443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</row>
    <row r="81" spans="72:149" ht="12.75" customHeight="1" x14ac:dyDescent="0.3"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</row>
    <row r="82" spans="72:149" ht="12.75" customHeight="1" x14ac:dyDescent="0.3"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72:149" ht="12.75" customHeight="1" x14ac:dyDescent="0.3"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</row>
    <row r="84" spans="72:149" ht="12.75" customHeight="1" x14ac:dyDescent="0.3"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72:149" ht="12.75" customHeight="1" x14ac:dyDescent="0.3"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</row>
    <row r="86" spans="72:149" ht="12.75" customHeight="1" x14ac:dyDescent="0.3"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</row>
    <row r="87" spans="72:149" ht="12.75" customHeight="1" x14ac:dyDescent="0.3"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</row>
    <row r="88" spans="72:149" ht="12.75" customHeight="1" x14ac:dyDescent="0.3"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72:149" ht="12.75" customHeight="1" x14ac:dyDescent="0.3"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72:149" ht="12.75" customHeight="1" x14ac:dyDescent="0.3"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72:149" ht="12.75" customHeight="1" x14ac:dyDescent="0.3"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72:149" ht="12.75" customHeight="1" x14ac:dyDescent="0.3"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72:149" ht="12.75" customHeight="1" x14ac:dyDescent="0.3"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72:149" ht="12.75" customHeight="1" x14ac:dyDescent="0.3"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72:149" ht="12.75" customHeight="1" x14ac:dyDescent="0.3"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72:149" ht="12.75" customHeight="1" x14ac:dyDescent="0.3"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72:149" ht="12.75" customHeight="1" x14ac:dyDescent="0.3"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72:149" ht="12.75" customHeight="1" x14ac:dyDescent="0.3"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72:149" ht="12.75" customHeight="1" x14ac:dyDescent="0.3"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72:149" ht="12.75" customHeight="1" x14ac:dyDescent="0.3"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72:149" ht="12.75" customHeight="1" x14ac:dyDescent="0.3"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72:149" ht="12.75" customHeight="1" x14ac:dyDescent="0.3"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72:149" ht="12.75" customHeight="1" x14ac:dyDescent="0.3"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72:149" ht="12.75" customHeight="1" x14ac:dyDescent="0.3"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72:149" ht="12.75" customHeight="1" x14ac:dyDescent="0.3"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72:149" ht="12.75" customHeight="1" x14ac:dyDescent="0.3"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72:149" ht="12.75" customHeight="1" x14ac:dyDescent="0.3"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</row>
    <row r="108" spans="72:149" ht="12.75" customHeight="1" x14ac:dyDescent="0.3"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</row>
    <row r="109" spans="72:149" ht="12.75" customHeight="1" x14ac:dyDescent="0.3"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</row>
    <row r="110" spans="72:149" ht="12.75" customHeight="1" x14ac:dyDescent="0.3"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</row>
    <row r="111" spans="72:149" ht="12.75" customHeight="1" x14ac:dyDescent="0.3"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</row>
    <row r="112" spans="72:149" ht="12.75" customHeight="1" x14ac:dyDescent="0.3"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</row>
    <row r="113" spans="72:149" ht="12.75" customHeight="1" x14ac:dyDescent="0.3"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72:149" ht="12.75" customHeight="1" x14ac:dyDescent="0.3"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</row>
    <row r="115" spans="72:149" ht="12.75" customHeight="1" x14ac:dyDescent="0.3"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</row>
    <row r="116" spans="72:149" ht="12.75" customHeight="1" x14ac:dyDescent="0.3"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</row>
    <row r="117" spans="72:149" ht="12.75" customHeight="1" x14ac:dyDescent="0.3"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</row>
    <row r="118" spans="72:149" ht="12.75" customHeight="1" x14ac:dyDescent="0.3"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</row>
    <row r="119" spans="72:149" ht="12.75" customHeight="1" x14ac:dyDescent="0.3"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</row>
    <row r="120" spans="72:149" ht="12.75" customHeight="1" x14ac:dyDescent="0.3"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</row>
    <row r="121" spans="72:149" ht="12.75" customHeight="1" x14ac:dyDescent="0.3"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</row>
    <row r="122" spans="72:149" ht="12.75" customHeight="1" x14ac:dyDescent="0.3"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</row>
    <row r="123" spans="72:149" ht="12.75" customHeight="1" x14ac:dyDescent="0.3"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</row>
    <row r="124" spans="72:149" ht="12.75" customHeight="1" x14ac:dyDescent="0.3"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</row>
    <row r="125" spans="72:149" ht="12.75" customHeight="1" x14ac:dyDescent="0.3"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</row>
    <row r="126" spans="72:149" ht="12.75" customHeight="1" x14ac:dyDescent="0.3"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72:149" ht="12.75" customHeight="1" x14ac:dyDescent="0.3"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</row>
    <row r="128" spans="72:149" ht="12.75" customHeight="1" x14ac:dyDescent="0.3"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</row>
    <row r="129" spans="72:149" ht="12.75" customHeight="1" x14ac:dyDescent="0.3"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</row>
    <row r="130" spans="72:149" ht="12.75" customHeight="1" x14ac:dyDescent="0.3"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72:149" ht="12.75" customHeight="1" x14ac:dyDescent="0.3"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</row>
    <row r="132" spans="72:149" ht="12.75" customHeight="1" x14ac:dyDescent="0.3"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</row>
    <row r="133" spans="72:149" ht="12.75" customHeight="1" x14ac:dyDescent="0.3"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</row>
    <row r="134" spans="72:149" ht="12.75" customHeight="1" x14ac:dyDescent="0.3"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</row>
    <row r="135" spans="72:149" ht="12.75" customHeight="1" x14ac:dyDescent="0.3"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</row>
    <row r="136" spans="72:149" ht="12.75" customHeight="1" x14ac:dyDescent="0.3"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</row>
    <row r="137" spans="72:149" ht="12.75" customHeight="1" x14ac:dyDescent="0.3"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</row>
    <row r="138" spans="72:149" ht="12.75" customHeight="1" x14ac:dyDescent="0.3"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72:149" ht="12.75" customHeight="1" x14ac:dyDescent="0.3"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</row>
    <row r="140" spans="72:149" ht="12.75" customHeight="1" x14ac:dyDescent="0.3"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</row>
    <row r="141" spans="72:149" ht="12.75" customHeight="1" x14ac:dyDescent="0.3"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</row>
    <row r="142" spans="72:149" ht="12.75" customHeight="1" x14ac:dyDescent="0.3"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</row>
    <row r="143" spans="72:149" ht="12.75" customHeight="1" x14ac:dyDescent="0.3"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</row>
    <row r="144" spans="72:149" ht="12.75" customHeight="1" x14ac:dyDescent="0.3"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</row>
    <row r="145" spans="72:149" ht="12.75" customHeight="1" x14ac:dyDescent="0.3"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</row>
    <row r="146" spans="72:149" ht="12.75" customHeight="1" x14ac:dyDescent="0.3"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</row>
    <row r="147" spans="72:149" ht="12.75" customHeight="1" x14ac:dyDescent="0.3"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</row>
    <row r="148" spans="72:149" ht="12.75" customHeight="1" x14ac:dyDescent="0.3"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72:149" ht="12.75" customHeight="1" x14ac:dyDescent="0.3"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</row>
    <row r="150" spans="72:149" ht="12.75" customHeight="1" x14ac:dyDescent="0.3"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</row>
    <row r="151" spans="72:149" ht="12.75" customHeight="1" x14ac:dyDescent="0.3"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</row>
    <row r="152" spans="72:149" ht="12.75" customHeight="1" x14ac:dyDescent="0.3"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</row>
    <row r="153" spans="72:149" ht="12.75" customHeight="1" x14ac:dyDescent="0.3"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</row>
    <row r="154" spans="72:149" ht="12.75" customHeight="1" x14ac:dyDescent="0.3"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</row>
    <row r="155" spans="72:149" ht="12.75" customHeight="1" x14ac:dyDescent="0.3"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</row>
    <row r="156" spans="72:149" ht="12.75" customHeight="1" x14ac:dyDescent="0.3"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72:149" ht="12.75" customHeight="1" x14ac:dyDescent="0.3"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72:149" ht="12.75" customHeight="1" x14ac:dyDescent="0.3"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</row>
    <row r="159" spans="72:149" ht="12.75" customHeight="1" x14ac:dyDescent="0.3"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</row>
    <row r="160" spans="72:149" ht="12.75" customHeight="1" x14ac:dyDescent="0.3"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</row>
    <row r="161" spans="72:149" ht="12.75" customHeight="1" x14ac:dyDescent="0.3"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</row>
    <row r="162" spans="72:149" ht="12.75" customHeight="1" x14ac:dyDescent="0.3"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</row>
    <row r="163" spans="72:149" ht="12.75" customHeight="1" x14ac:dyDescent="0.3"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</row>
    <row r="164" spans="72:149" ht="12.75" customHeight="1" x14ac:dyDescent="0.3"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</row>
    <row r="165" spans="72:149" ht="12.75" customHeight="1" x14ac:dyDescent="0.3"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</row>
    <row r="166" spans="72:149" ht="12.75" customHeight="1" x14ac:dyDescent="0.3"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</row>
    <row r="167" spans="72:149" ht="12.75" customHeight="1" x14ac:dyDescent="0.3"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</row>
    <row r="168" spans="72:149" ht="12.75" customHeight="1" x14ac:dyDescent="0.3"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</row>
    <row r="169" spans="72:149" ht="12.75" customHeight="1" x14ac:dyDescent="0.3"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</row>
    <row r="170" spans="72:149" ht="12.75" customHeight="1" x14ac:dyDescent="0.3"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72:149" ht="12.75" customHeight="1" x14ac:dyDescent="0.3"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72:149" ht="12.75" customHeight="1" x14ac:dyDescent="0.3"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</row>
    <row r="173" spans="72:149" ht="12.75" customHeight="1" x14ac:dyDescent="0.3"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</row>
    <row r="174" spans="72:149" ht="12.75" customHeight="1" x14ac:dyDescent="0.3"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</row>
    <row r="175" spans="72:149" ht="12.75" customHeight="1" x14ac:dyDescent="0.3"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</row>
    <row r="176" spans="72:149" ht="12.75" customHeight="1" x14ac:dyDescent="0.3"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</row>
    <row r="177" spans="72:149" ht="12.75" customHeight="1" x14ac:dyDescent="0.3"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</row>
    <row r="178" spans="72:149" ht="12.75" customHeight="1" x14ac:dyDescent="0.3"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</row>
    <row r="179" spans="72:149" ht="12.75" customHeight="1" x14ac:dyDescent="0.3"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</row>
    <row r="180" spans="72:149" ht="12.75" customHeight="1" x14ac:dyDescent="0.3"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</row>
    <row r="181" spans="72:149" ht="12.75" customHeight="1" x14ac:dyDescent="0.3"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</row>
    <row r="182" spans="72:149" ht="12.75" customHeight="1" x14ac:dyDescent="0.3"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</row>
    <row r="183" spans="72:149" ht="12.75" customHeight="1" x14ac:dyDescent="0.3"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</row>
    <row r="184" spans="72:149" ht="12.75" customHeight="1" x14ac:dyDescent="0.3"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</row>
    <row r="185" spans="72:149" ht="12.75" customHeight="1" x14ac:dyDescent="0.3"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6" spans="72:149" ht="12.75" customHeight="1" x14ac:dyDescent="0.3"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</row>
    <row r="187" spans="72:149" ht="12.75" customHeight="1" x14ac:dyDescent="0.3"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</row>
    <row r="188" spans="72:149" ht="12.75" customHeight="1" x14ac:dyDescent="0.3"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89" spans="72:149" ht="12.75" customHeight="1" x14ac:dyDescent="0.3"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</row>
    <row r="190" spans="72:149" ht="12.75" customHeight="1" x14ac:dyDescent="0.3"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</row>
    <row r="191" spans="72:149" ht="12.75" customHeight="1" x14ac:dyDescent="0.3"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</row>
    <row r="192" spans="72:149" ht="12.75" customHeight="1" x14ac:dyDescent="0.3"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</row>
    <row r="193" spans="72:149" ht="12.75" customHeight="1" x14ac:dyDescent="0.3"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</row>
    <row r="194" spans="72:149" ht="12.75" customHeight="1" x14ac:dyDescent="0.3"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</row>
    <row r="195" spans="72:149" ht="12.75" customHeight="1" x14ac:dyDescent="0.3"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</row>
    <row r="196" spans="72:149" ht="12.75" customHeight="1" x14ac:dyDescent="0.3"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</row>
    <row r="197" spans="72:149" ht="12.75" customHeight="1" x14ac:dyDescent="0.3"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</row>
    <row r="198" spans="72:149" ht="12.75" customHeight="1" x14ac:dyDescent="0.3"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</row>
    <row r="199" spans="72:149" ht="12.75" customHeight="1" x14ac:dyDescent="0.3"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</row>
    <row r="200" spans="72:149" ht="12.75" customHeight="1" x14ac:dyDescent="0.3"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</row>
    <row r="201" spans="72:149" ht="12.75" customHeight="1" x14ac:dyDescent="0.3"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</row>
    <row r="202" spans="72:149" ht="12.75" customHeight="1" x14ac:dyDescent="0.3"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</row>
    <row r="203" spans="72:149" ht="12.75" customHeight="1" x14ac:dyDescent="0.3"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</row>
    <row r="204" spans="72:149" ht="12.75" customHeight="1" x14ac:dyDescent="0.3"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</row>
    <row r="205" spans="72:149" ht="12.75" customHeight="1" x14ac:dyDescent="0.3"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</row>
    <row r="206" spans="72:149" ht="12.75" customHeight="1" x14ac:dyDescent="0.3"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</row>
    <row r="207" spans="72:149" ht="12.75" customHeight="1" x14ac:dyDescent="0.3"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</row>
    <row r="208" spans="72:149" ht="12.75" customHeight="1" x14ac:dyDescent="0.3"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</row>
    <row r="209" spans="72:149" ht="12.75" customHeight="1" x14ac:dyDescent="0.3"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</row>
    <row r="210" spans="72:149" ht="12.75" customHeight="1" x14ac:dyDescent="0.3"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</row>
    <row r="211" spans="72:149" ht="12.75" customHeight="1" x14ac:dyDescent="0.3"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</row>
    <row r="212" spans="72:149" ht="12.75" customHeight="1" x14ac:dyDescent="0.3"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</row>
    <row r="213" spans="72:149" ht="12.75" customHeight="1" x14ac:dyDescent="0.3"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</row>
    <row r="214" spans="72:149" ht="12.75" customHeight="1" x14ac:dyDescent="0.3"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</row>
    <row r="215" spans="72:149" ht="12.75" customHeight="1" x14ac:dyDescent="0.3"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</row>
    <row r="216" spans="72:149" ht="12.75" customHeight="1" x14ac:dyDescent="0.3"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</row>
    <row r="217" spans="72:149" ht="12.75" customHeight="1" x14ac:dyDescent="0.3"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</row>
    <row r="218" spans="72:149" ht="12.75" customHeight="1" x14ac:dyDescent="0.3"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</row>
    <row r="219" spans="72:149" ht="12.75" customHeight="1" x14ac:dyDescent="0.3"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</row>
    <row r="220" spans="72:149" ht="12.75" customHeight="1" x14ac:dyDescent="0.3"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</row>
    <row r="221" spans="72:149" ht="12.75" customHeight="1" x14ac:dyDescent="0.3"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</row>
    <row r="222" spans="72:149" ht="12.75" customHeight="1" x14ac:dyDescent="0.3"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</row>
    <row r="223" spans="72:149" ht="12.75" customHeight="1" x14ac:dyDescent="0.3"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</row>
    <row r="224" spans="72:149" ht="12.75" customHeight="1" x14ac:dyDescent="0.3"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</row>
    <row r="225" spans="72:149" ht="12.75" customHeight="1" x14ac:dyDescent="0.3"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</row>
    <row r="226" spans="72:149" ht="12.75" customHeight="1" x14ac:dyDescent="0.3"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</row>
    <row r="227" spans="72:149" ht="12.75" customHeight="1" x14ac:dyDescent="0.3"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</row>
    <row r="228" spans="72:149" ht="12.75" customHeight="1" x14ac:dyDescent="0.3"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</row>
    <row r="229" spans="72:149" ht="12.75" customHeight="1" x14ac:dyDescent="0.3"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</row>
    <row r="230" spans="72:149" ht="12.75" customHeight="1" x14ac:dyDescent="0.3"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</row>
    <row r="231" spans="72:149" ht="12.75" customHeight="1" x14ac:dyDescent="0.3"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</row>
    <row r="232" spans="72:149" ht="12.75" customHeight="1" x14ac:dyDescent="0.3"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</row>
    <row r="233" spans="72:149" ht="12.75" customHeight="1" x14ac:dyDescent="0.3"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</row>
    <row r="234" spans="72:149" ht="12.75" customHeight="1" x14ac:dyDescent="0.3"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</row>
    <row r="235" spans="72:149" ht="12.75" customHeight="1" x14ac:dyDescent="0.3"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</row>
    <row r="236" spans="72:149" ht="12.75" customHeight="1" x14ac:dyDescent="0.3"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</row>
    <row r="237" spans="72:149" ht="12.75" customHeight="1" x14ac:dyDescent="0.3"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</row>
    <row r="238" spans="72:149" ht="12.75" customHeight="1" x14ac:dyDescent="0.3"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</row>
    <row r="239" spans="72:149" ht="12.75" customHeight="1" x14ac:dyDescent="0.3"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</row>
    <row r="240" spans="72:149" ht="12.75" customHeight="1" x14ac:dyDescent="0.3"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</row>
    <row r="241" spans="72:149" ht="12.75" customHeight="1" x14ac:dyDescent="0.3"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</row>
    <row r="242" spans="72:149" ht="12.75" customHeight="1" x14ac:dyDescent="0.3"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</row>
    <row r="243" spans="72:149" ht="12.75" customHeight="1" x14ac:dyDescent="0.3"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</row>
    <row r="244" spans="72:149" ht="12.75" customHeight="1" x14ac:dyDescent="0.3"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</row>
    <row r="245" spans="72:149" ht="12.75" customHeight="1" x14ac:dyDescent="0.3"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</row>
    <row r="246" spans="72:149" ht="12.75" customHeight="1" x14ac:dyDescent="0.3"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</row>
    <row r="247" spans="72:149" ht="12.75" customHeight="1" x14ac:dyDescent="0.3"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</row>
    <row r="248" spans="72:149" ht="12.75" customHeight="1" x14ac:dyDescent="0.3"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</row>
    <row r="249" spans="72:149" ht="12.75" customHeight="1" x14ac:dyDescent="0.3"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</row>
    <row r="250" spans="72:149" ht="12.75" customHeight="1" x14ac:dyDescent="0.3"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</row>
    <row r="251" spans="72:149" ht="12.75" customHeight="1" x14ac:dyDescent="0.3"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</row>
    <row r="252" spans="72:149" ht="12.75" customHeight="1" x14ac:dyDescent="0.3"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</row>
    <row r="253" spans="72:149" ht="12.75" customHeight="1" x14ac:dyDescent="0.3"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</row>
    <row r="254" spans="72:149" ht="12.75" customHeight="1" x14ac:dyDescent="0.3"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</row>
    <row r="255" spans="72:149" ht="12.75" customHeight="1" x14ac:dyDescent="0.3"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</row>
    <row r="256" spans="72:149" ht="12.75" customHeight="1" x14ac:dyDescent="0.3"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</row>
    <row r="257" spans="72:149" ht="12.75" customHeight="1" x14ac:dyDescent="0.3"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</row>
    <row r="258" spans="72:149" ht="12.75" customHeight="1" x14ac:dyDescent="0.3"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</row>
    <row r="259" spans="72:149" ht="12.75" customHeight="1" x14ac:dyDescent="0.3"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</row>
    <row r="260" spans="72:149" ht="12.75" customHeight="1" x14ac:dyDescent="0.3"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</row>
    <row r="261" spans="72:149" ht="12.75" customHeight="1" x14ac:dyDescent="0.3"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</row>
    <row r="262" spans="72:149" ht="12.75" customHeight="1" x14ac:dyDescent="0.3"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</row>
    <row r="263" spans="72:149" ht="12.75" customHeight="1" x14ac:dyDescent="0.3"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</row>
    <row r="264" spans="72:149" ht="12.75" customHeight="1" x14ac:dyDescent="0.3"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</row>
    <row r="265" spans="72:149" ht="12.75" customHeight="1" x14ac:dyDescent="0.3"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</row>
    <row r="266" spans="72:149" ht="12.75" customHeight="1" x14ac:dyDescent="0.3"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</row>
    <row r="267" spans="72:149" ht="12.75" customHeight="1" x14ac:dyDescent="0.3"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</row>
    <row r="268" spans="72:149" ht="12.75" customHeight="1" x14ac:dyDescent="0.3"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</row>
    <row r="269" spans="72:149" ht="12.75" customHeight="1" x14ac:dyDescent="0.3"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</row>
    <row r="270" spans="72:149" ht="12.75" customHeight="1" x14ac:dyDescent="0.3"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</row>
    <row r="271" spans="72:149" ht="12.75" customHeight="1" x14ac:dyDescent="0.3"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</row>
    <row r="272" spans="72:149" ht="12.75" customHeight="1" x14ac:dyDescent="0.3"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</row>
    <row r="273" spans="72:149" ht="12.75" customHeight="1" x14ac:dyDescent="0.3"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</row>
    <row r="274" spans="72:149" ht="12.75" customHeight="1" x14ac:dyDescent="0.3"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</row>
    <row r="275" spans="72:149" ht="12.75" customHeight="1" x14ac:dyDescent="0.3"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</row>
    <row r="276" spans="72:149" ht="12.75" customHeight="1" x14ac:dyDescent="0.3"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</row>
    <row r="277" spans="72:149" ht="12.75" customHeight="1" x14ac:dyDescent="0.3"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</row>
    <row r="278" spans="72:149" ht="12.75" customHeight="1" x14ac:dyDescent="0.3"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</row>
    <row r="279" spans="72:149" ht="12.75" customHeight="1" x14ac:dyDescent="0.3"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</row>
    <row r="280" spans="72:149" ht="12.75" customHeight="1" x14ac:dyDescent="0.3"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</row>
    <row r="281" spans="72:149" ht="12.75" customHeight="1" x14ac:dyDescent="0.3"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</row>
    <row r="282" spans="72:149" ht="12.75" customHeight="1" x14ac:dyDescent="0.3"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</row>
    <row r="283" spans="72:149" ht="12.75" customHeight="1" x14ac:dyDescent="0.3"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</row>
    <row r="284" spans="72:149" ht="12.75" customHeight="1" x14ac:dyDescent="0.3"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</row>
    <row r="285" spans="72:149" ht="12.75" customHeight="1" x14ac:dyDescent="0.3"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</row>
    <row r="286" spans="72:149" ht="12.75" customHeight="1" x14ac:dyDescent="0.3"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</row>
    <row r="287" spans="72:149" ht="12.75" customHeight="1" x14ac:dyDescent="0.3"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</row>
    <row r="288" spans="72:149" ht="12.75" customHeight="1" x14ac:dyDescent="0.3"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</row>
    <row r="289" spans="72:149" ht="12.75" customHeight="1" x14ac:dyDescent="0.3"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</row>
    <row r="290" spans="72:149" ht="12.75" customHeight="1" x14ac:dyDescent="0.3"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</row>
    <row r="291" spans="72:149" ht="12.75" customHeight="1" x14ac:dyDescent="0.3"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</row>
    <row r="292" spans="72:149" ht="12.75" customHeight="1" x14ac:dyDescent="0.3"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</row>
    <row r="293" spans="72:149" ht="12.75" customHeight="1" x14ac:dyDescent="0.3"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</row>
    <row r="294" spans="72:149" ht="12.75" customHeight="1" x14ac:dyDescent="0.3"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</row>
    <row r="295" spans="72:149" ht="12.75" customHeight="1" x14ac:dyDescent="0.3"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</row>
    <row r="296" spans="72:149" ht="12.75" customHeight="1" x14ac:dyDescent="0.3"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</row>
    <row r="297" spans="72:149" ht="12.75" customHeight="1" x14ac:dyDescent="0.3"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</row>
    <row r="298" spans="72:149" ht="12.75" customHeight="1" x14ac:dyDescent="0.3"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</row>
    <row r="299" spans="72:149" ht="12.75" customHeight="1" x14ac:dyDescent="0.3"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</row>
    <row r="300" spans="72:149" ht="12.75" customHeight="1" x14ac:dyDescent="0.3"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</row>
    <row r="301" spans="72:149" ht="12.75" customHeight="1" x14ac:dyDescent="0.3"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</row>
    <row r="302" spans="72:149" ht="12.75" customHeight="1" x14ac:dyDescent="0.3"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</row>
    <row r="303" spans="72:149" ht="12.75" customHeight="1" x14ac:dyDescent="0.3"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</row>
    <row r="304" spans="72:149" ht="12.75" customHeight="1" x14ac:dyDescent="0.3"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</row>
    <row r="305" spans="72:149" ht="12.75" customHeight="1" x14ac:dyDescent="0.3"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</row>
    <row r="306" spans="72:149" ht="12.75" customHeight="1" x14ac:dyDescent="0.3"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</row>
    <row r="307" spans="72:149" ht="12.75" customHeight="1" x14ac:dyDescent="0.3"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</row>
    <row r="308" spans="72:149" ht="12.75" customHeight="1" x14ac:dyDescent="0.3"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</row>
    <row r="309" spans="72:149" ht="12.75" customHeight="1" x14ac:dyDescent="0.3"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</row>
    <row r="310" spans="72:149" ht="12.75" customHeight="1" x14ac:dyDescent="0.3"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</row>
    <row r="311" spans="72:149" ht="12.75" customHeight="1" x14ac:dyDescent="0.3"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</row>
    <row r="312" spans="72:149" ht="12.75" customHeight="1" x14ac:dyDescent="0.3"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</row>
    <row r="313" spans="72:149" ht="12.75" customHeight="1" x14ac:dyDescent="0.3"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</row>
    <row r="314" spans="72:149" ht="12.75" customHeight="1" x14ac:dyDescent="0.3"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</row>
    <row r="315" spans="72:149" ht="12.75" customHeight="1" x14ac:dyDescent="0.3"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</row>
    <row r="316" spans="72:149" ht="12.75" customHeight="1" x14ac:dyDescent="0.3"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</row>
    <row r="317" spans="72:149" ht="12.75" customHeight="1" x14ac:dyDescent="0.3"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</row>
    <row r="318" spans="72:149" ht="12.75" customHeight="1" x14ac:dyDescent="0.3"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</row>
    <row r="319" spans="72:149" ht="12.75" customHeight="1" x14ac:dyDescent="0.3"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</row>
    <row r="320" spans="72:149" ht="12.75" customHeight="1" x14ac:dyDescent="0.3"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</row>
    <row r="321" spans="72:149" ht="12.75" customHeight="1" x14ac:dyDescent="0.3"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</row>
    <row r="322" spans="72:149" ht="12.75" customHeight="1" x14ac:dyDescent="0.3"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</row>
    <row r="323" spans="72:149" ht="12.75" customHeight="1" x14ac:dyDescent="0.3"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</row>
    <row r="324" spans="72:149" ht="12.75" customHeight="1" x14ac:dyDescent="0.3"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</row>
    <row r="325" spans="72:149" ht="12.75" customHeight="1" x14ac:dyDescent="0.3"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</row>
    <row r="326" spans="72:149" ht="12.75" customHeight="1" x14ac:dyDescent="0.3"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</row>
    <row r="327" spans="72:149" ht="12.75" customHeight="1" x14ac:dyDescent="0.3"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</row>
    <row r="328" spans="72:149" ht="12.75" customHeight="1" x14ac:dyDescent="0.3"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</row>
    <row r="329" spans="72:149" ht="12.75" customHeight="1" x14ac:dyDescent="0.3"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</row>
    <row r="330" spans="72:149" ht="12.75" customHeight="1" x14ac:dyDescent="0.3"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</row>
    <row r="331" spans="72:149" ht="12.75" customHeight="1" x14ac:dyDescent="0.3"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</row>
    <row r="332" spans="72:149" ht="12.75" customHeight="1" x14ac:dyDescent="0.3"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</row>
    <row r="333" spans="72:149" ht="12.75" customHeight="1" x14ac:dyDescent="0.3"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</row>
    <row r="334" spans="72:149" ht="12.75" customHeight="1" x14ac:dyDescent="0.3"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</row>
    <row r="335" spans="72:149" ht="12.75" customHeight="1" x14ac:dyDescent="0.3"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</row>
    <row r="336" spans="72:149" ht="12.75" customHeight="1" x14ac:dyDescent="0.3"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</row>
    <row r="337" spans="72:149" ht="12.75" customHeight="1" x14ac:dyDescent="0.3"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</row>
    <row r="338" spans="72:149" ht="12.75" customHeight="1" x14ac:dyDescent="0.3"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</row>
    <row r="339" spans="72:149" ht="12.75" customHeight="1" x14ac:dyDescent="0.3"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</row>
    <row r="340" spans="72:149" ht="12.75" customHeight="1" x14ac:dyDescent="0.3"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</row>
    <row r="341" spans="72:149" ht="12.75" customHeight="1" x14ac:dyDescent="0.3"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</row>
    <row r="342" spans="72:149" ht="12.75" customHeight="1" x14ac:dyDescent="0.3"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</row>
    <row r="343" spans="72:149" ht="12.75" customHeight="1" x14ac:dyDescent="0.3"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</row>
    <row r="344" spans="72:149" ht="12.75" customHeight="1" x14ac:dyDescent="0.3"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</row>
    <row r="345" spans="72:149" ht="12.75" customHeight="1" x14ac:dyDescent="0.3"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</row>
    <row r="346" spans="72:149" ht="12.75" customHeight="1" x14ac:dyDescent="0.3"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</row>
    <row r="347" spans="72:149" ht="12.75" customHeight="1" x14ac:dyDescent="0.3"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</row>
    <row r="348" spans="72:149" ht="12.75" customHeight="1" x14ac:dyDescent="0.3"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</row>
    <row r="349" spans="72:149" ht="12.75" customHeight="1" x14ac:dyDescent="0.3"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</row>
    <row r="350" spans="72:149" ht="12.75" customHeight="1" x14ac:dyDescent="0.3"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</row>
    <row r="351" spans="72:149" ht="12.75" customHeight="1" x14ac:dyDescent="0.3"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</row>
    <row r="352" spans="72:149" ht="12.75" customHeight="1" x14ac:dyDescent="0.3"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</row>
    <row r="353" spans="72:149" ht="12.75" customHeight="1" x14ac:dyDescent="0.3"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</row>
    <row r="354" spans="72:149" ht="12.75" customHeight="1" x14ac:dyDescent="0.3"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</row>
    <row r="355" spans="72:149" ht="12.75" customHeight="1" x14ac:dyDescent="0.3"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</row>
    <row r="356" spans="72:149" ht="12.75" customHeight="1" x14ac:dyDescent="0.3"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</row>
    <row r="357" spans="72:149" ht="12.75" customHeight="1" x14ac:dyDescent="0.3"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</row>
    <row r="358" spans="72:149" ht="12.75" customHeight="1" x14ac:dyDescent="0.3"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</row>
    <row r="359" spans="72:149" ht="12.75" customHeight="1" x14ac:dyDescent="0.3"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</row>
    <row r="360" spans="72:149" ht="12.75" customHeight="1" x14ac:dyDescent="0.3"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</row>
    <row r="361" spans="72:149" ht="12.75" customHeight="1" x14ac:dyDescent="0.3"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</row>
    <row r="362" spans="72:149" ht="12.75" customHeight="1" x14ac:dyDescent="0.3"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</row>
    <row r="363" spans="72:149" ht="12.75" customHeight="1" x14ac:dyDescent="0.3"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</row>
    <row r="364" spans="72:149" ht="12.75" customHeight="1" x14ac:dyDescent="0.3"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</row>
    <row r="365" spans="72:149" ht="12.75" customHeight="1" x14ac:dyDescent="0.3"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</row>
    <row r="366" spans="72:149" ht="12.75" customHeight="1" x14ac:dyDescent="0.3"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</row>
    <row r="367" spans="72:149" ht="12.75" customHeight="1" x14ac:dyDescent="0.3"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</row>
    <row r="368" spans="72:149" ht="12.75" customHeight="1" x14ac:dyDescent="0.3"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</row>
    <row r="369" spans="72:149" ht="12.75" customHeight="1" x14ac:dyDescent="0.3"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</row>
    <row r="370" spans="72:149" ht="12.75" customHeight="1" x14ac:dyDescent="0.3"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</row>
    <row r="371" spans="72:149" ht="12.75" customHeight="1" x14ac:dyDescent="0.3"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</row>
    <row r="372" spans="72:149" ht="12.75" customHeight="1" x14ac:dyDescent="0.3"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</row>
    <row r="373" spans="72:149" ht="12.75" customHeight="1" x14ac:dyDescent="0.3"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</row>
    <row r="374" spans="72:149" ht="12.75" customHeight="1" x14ac:dyDescent="0.3"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</row>
    <row r="375" spans="72:149" ht="12.75" customHeight="1" x14ac:dyDescent="0.3"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</row>
    <row r="376" spans="72:149" ht="12.75" customHeight="1" x14ac:dyDescent="0.3"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</row>
    <row r="377" spans="72:149" ht="12.75" customHeight="1" x14ac:dyDescent="0.3"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</row>
    <row r="378" spans="72:149" ht="12.75" customHeight="1" x14ac:dyDescent="0.3"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</row>
    <row r="379" spans="72:149" ht="12.75" customHeight="1" x14ac:dyDescent="0.3"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</row>
    <row r="380" spans="72:149" ht="12.75" customHeight="1" x14ac:dyDescent="0.3"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</row>
    <row r="381" spans="72:149" ht="12.75" customHeight="1" x14ac:dyDescent="0.3"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</row>
    <row r="382" spans="72:149" ht="12.75" customHeight="1" x14ac:dyDescent="0.3"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</row>
    <row r="383" spans="72:149" ht="12.75" customHeight="1" x14ac:dyDescent="0.3"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</row>
    <row r="384" spans="72:149" ht="12.75" customHeight="1" x14ac:dyDescent="0.3"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</row>
    <row r="385" spans="72:149" ht="12.75" customHeight="1" x14ac:dyDescent="0.3"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</row>
    <row r="386" spans="72:149" ht="12.75" customHeight="1" x14ac:dyDescent="0.3"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</row>
    <row r="387" spans="72:149" ht="12.75" customHeight="1" x14ac:dyDescent="0.3"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</row>
    <row r="388" spans="72:149" ht="12.75" customHeight="1" x14ac:dyDescent="0.3"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</row>
    <row r="389" spans="72:149" ht="12.75" customHeight="1" x14ac:dyDescent="0.3"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</row>
    <row r="390" spans="72:149" ht="12.75" customHeight="1" x14ac:dyDescent="0.3"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</row>
    <row r="391" spans="72:149" ht="12.75" customHeight="1" x14ac:dyDescent="0.3"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</row>
    <row r="392" spans="72:149" ht="12.75" customHeight="1" x14ac:dyDescent="0.3"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</row>
    <row r="393" spans="72:149" ht="12.75" customHeight="1" x14ac:dyDescent="0.3"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</row>
    <row r="394" spans="72:149" ht="12.75" customHeight="1" x14ac:dyDescent="0.3"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</row>
    <row r="395" spans="72:149" ht="12.75" customHeight="1" x14ac:dyDescent="0.3"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</row>
    <row r="396" spans="72:149" ht="12.75" customHeight="1" x14ac:dyDescent="0.3"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</row>
    <row r="397" spans="72:149" ht="12.75" customHeight="1" x14ac:dyDescent="0.3"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</row>
    <row r="398" spans="72:149" ht="12.75" customHeight="1" x14ac:dyDescent="0.3"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</row>
    <row r="399" spans="72:149" ht="12.75" customHeight="1" x14ac:dyDescent="0.3"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</row>
    <row r="400" spans="72:149" ht="12.75" customHeight="1" x14ac:dyDescent="0.3"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</row>
    <row r="401" spans="72:149" ht="12.75" customHeight="1" x14ac:dyDescent="0.3"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</row>
    <row r="402" spans="72:149" ht="12.75" customHeight="1" x14ac:dyDescent="0.3"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</row>
    <row r="403" spans="72:149" ht="12.75" customHeight="1" x14ac:dyDescent="0.3"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</row>
    <row r="404" spans="72:149" ht="12.75" customHeight="1" x14ac:dyDescent="0.3"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</row>
    <row r="405" spans="72:149" ht="12.75" customHeight="1" x14ac:dyDescent="0.3"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</row>
    <row r="406" spans="72:149" ht="12.75" customHeight="1" x14ac:dyDescent="0.3"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</row>
    <row r="407" spans="72:149" ht="12.75" customHeight="1" x14ac:dyDescent="0.3"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</row>
    <row r="408" spans="72:149" ht="12.75" customHeight="1" x14ac:dyDescent="0.3"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</row>
    <row r="409" spans="72:149" ht="12.75" customHeight="1" x14ac:dyDescent="0.3"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</row>
    <row r="410" spans="72:149" ht="12.75" customHeight="1" x14ac:dyDescent="0.3"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</row>
    <row r="411" spans="72:149" ht="12.75" customHeight="1" x14ac:dyDescent="0.3"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</row>
    <row r="412" spans="72:149" ht="12.75" customHeight="1" x14ac:dyDescent="0.3"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</row>
    <row r="413" spans="72:149" ht="12.75" customHeight="1" x14ac:dyDescent="0.3"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</row>
    <row r="414" spans="72:149" ht="12.75" customHeight="1" x14ac:dyDescent="0.3"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</row>
    <row r="415" spans="72:149" ht="12.75" customHeight="1" x14ac:dyDescent="0.3"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</row>
    <row r="416" spans="72:149" ht="12.75" customHeight="1" x14ac:dyDescent="0.3"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</row>
    <row r="417" spans="72:149" ht="12.75" customHeight="1" x14ac:dyDescent="0.3"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</row>
    <row r="418" spans="72:149" ht="12.75" customHeight="1" x14ac:dyDescent="0.3"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</row>
    <row r="419" spans="72:149" ht="12.75" customHeight="1" x14ac:dyDescent="0.3"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</row>
    <row r="420" spans="72:149" ht="12.75" customHeight="1" x14ac:dyDescent="0.3"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</row>
    <row r="421" spans="72:149" ht="12.75" customHeight="1" x14ac:dyDescent="0.3"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</row>
    <row r="422" spans="72:149" ht="12.75" customHeight="1" x14ac:dyDescent="0.3"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</row>
    <row r="423" spans="72:149" ht="12.75" customHeight="1" x14ac:dyDescent="0.3"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</row>
    <row r="424" spans="72:149" ht="12.75" customHeight="1" x14ac:dyDescent="0.3"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</row>
    <row r="425" spans="72:149" ht="12.75" customHeight="1" x14ac:dyDescent="0.3"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</row>
    <row r="426" spans="72:149" ht="12.75" customHeight="1" x14ac:dyDescent="0.3"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</row>
    <row r="427" spans="72:149" ht="12.75" customHeight="1" x14ac:dyDescent="0.3"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</row>
    <row r="428" spans="72:149" ht="12.75" customHeight="1" x14ac:dyDescent="0.3"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</row>
    <row r="429" spans="72:149" ht="12.75" customHeight="1" x14ac:dyDescent="0.3"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</row>
    <row r="430" spans="72:149" ht="12.75" customHeight="1" x14ac:dyDescent="0.3"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</row>
    <row r="431" spans="72:149" ht="12.75" customHeight="1" x14ac:dyDescent="0.3"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</row>
    <row r="432" spans="72:149" ht="12.75" customHeight="1" x14ac:dyDescent="0.3"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</row>
    <row r="433" spans="72:149" ht="12.75" customHeight="1" x14ac:dyDescent="0.3"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</row>
    <row r="434" spans="72:149" ht="12.75" customHeight="1" x14ac:dyDescent="0.3"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</row>
    <row r="435" spans="72:149" ht="12.75" customHeight="1" x14ac:dyDescent="0.3"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</row>
    <row r="436" spans="72:149" ht="12.75" customHeight="1" x14ac:dyDescent="0.3"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</row>
    <row r="437" spans="72:149" ht="12.75" customHeight="1" x14ac:dyDescent="0.3"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</row>
    <row r="438" spans="72:149" ht="12.75" customHeight="1" x14ac:dyDescent="0.3"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</row>
    <row r="439" spans="72:149" ht="12.75" customHeight="1" x14ac:dyDescent="0.3"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</row>
    <row r="440" spans="72:149" ht="12.75" customHeight="1" x14ac:dyDescent="0.3"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</row>
    <row r="441" spans="72:149" ht="12.75" customHeight="1" x14ac:dyDescent="0.3"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</row>
    <row r="442" spans="72:149" ht="12.75" customHeight="1" x14ac:dyDescent="0.3"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</row>
    <row r="443" spans="72:149" ht="12.75" customHeight="1" x14ac:dyDescent="0.3"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</row>
    <row r="444" spans="72:149" ht="12.75" customHeight="1" x14ac:dyDescent="0.3"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</row>
    <row r="445" spans="72:149" ht="12.75" customHeight="1" x14ac:dyDescent="0.3"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</row>
    <row r="446" spans="72:149" ht="12.75" customHeight="1" x14ac:dyDescent="0.3"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</row>
    <row r="447" spans="72:149" ht="12.75" customHeight="1" x14ac:dyDescent="0.3"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</row>
    <row r="448" spans="72:149" ht="12.75" customHeight="1" x14ac:dyDescent="0.3"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</row>
    <row r="449" spans="72:149" ht="12.75" customHeight="1" x14ac:dyDescent="0.3"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</row>
    <row r="450" spans="72:149" ht="12.75" customHeight="1" x14ac:dyDescent="0.3"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</row>
    <row r="451" spans="72:149" ht="12.75" customHeight="1" x14ac:dyDescent="0.3"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</row>
    <row r="452" spans="72:149" ht="12.75" customHeight="1" x14ac:dyDescent="0.3"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</row>
    <row r="453" spans="72:149" ht="12.75" customHeight="1" x14ac:dyDescent="0.3"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</row>
    <row r="454" spans="72:149" ht="12.75" customHeight="1" x14ac:dyDescent="0.3"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</row>
    <row r="455" spans="72:149" ht="12.75" customHeight="1" x14ac:dyDescent="0.3"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</row>
    <row r="456" spans="72:149" ht="12.75" customHeight="1" x14ac:dyDescent="0.3"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</row>
    <row r="457" spans="72:149" ht="12.75" customHeight="1" x14ac:dyDescent="0.3"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</row>
    <row r="458" spans="72:149" ht="12.75" customHeight="1" x14ac:dyDescent="0.3"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</row>
    <row r="459" spans="72:149" ht="12.75" customHeight="1" x14ac:dyDescent="0.3"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</row>
    <row r="460" spans="72:149" ht="12.75" customHeight="1" x14ac:dyDescent="0.3"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</row>
    <row r="461" spans="72:149" ht="12.75" customHeight="1" x14ac:dyDescent="0.3"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</row>
    <row r="462" spans="72:149" ht="12.75" customHeight="1" x14ac:dyDescent="0.3"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</row>
    <row r="463" spans="72:149" ht="12.75" customHeight="1" x14ac:dyDescent="0.3"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</row>
    <row r="464" spans="72:149" ht="12.75" customHeight="1" x14ac:dyDescent="0.3"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</row>
    <row r="465" spans="72:149" ht="12.75" customHeight="1" x14ac:dyDescent="0.3"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</row>
    <row r="466" spans="72:149" ht="12.75" customHeight="1" x14ac:dyDescent="0.3"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</row>
    <row r="467" spans="72:149" ht="12.75" customHeight="1" x14ac:dyDescent="0.3"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</row>
    <row r="468" spans="72:149" ht="12.75" customHeight="1" x14ac:dyDescent="0.3"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</row>
    <row r="469" spans="72:149" ht="12.75" customHeight="1" x14ac:dyDescent="0.3"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</row>
    <row r="470" spans="72:149" ht="12.75" customHeight="1" x14ac:dyDescent="0.3"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</row>
    <row r="471" spans="72:149" ht="12.75" customHeight="1" x14ac:dyDescent="0.3"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</row>
    <row r="472" spans="72:149" ht="12.75" customHeight="1" x14ac:dyDescent="0.3"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</row>
    <row r="473" spans="72:149" ht="12.75" customHeight="1" x14ac:dyDescent="0.3"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</row>
    <row r="474" spans="72:149" ht="12.75" customHeight="1" x14ac:dyDescent="0.3"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</row>
    <row r="475" spans="72:149" ht="12.75" customHeight="1" x14ac:dyDescent="0.3"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</row>
    <row r="476" spans="72:149" ht="12.75" customHeight="1" x14ac:dyDescent="0.3"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</row>
    <row r="477" spans="72:149" ht="12.75" customHeight="1" x14ac:dyDescent="0.3"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</row>
    <row r="478" spans="72:149" ht="12.75" customHeight="1" x14ac:dyDescent="0.3"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</row>
    <row r="479" spans="72:149" ht="12.75" customHeight="1" x14ac:dyDescent="0.3"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</row>
    <row r="480" spans="72:149" ht="12.75" customHeight="1" x14ac:dyDescent="0.3"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</row>
    <row r="481" spans="72:149" ht="12.75" customHeight="1" x14ac:dyDescent="0.3"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</row>
    <row r="482" spans="72:149" ht="12.75" customHeight="1" x14ac:dyDescent="0.3"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</row>
    <row r="483" spans="72:149" ht="12.75" customHeight="1" x14ac:dyDescent="0.3"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</row>
    <row r="484" spans="72:149" ht="12.75" customHeight="1" x14ac:dyDescent="0.3"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</row>
    <row r="485" spans="72:149" ht="12.75" customHeight="1" x14ac:dyDescent="0.3"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</row>
    <row r="486" spans="72:149" ht="12.75" customHeight="1" x14ac:dyDescent="0.3"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</row>
    <row r="487" spans="72:149" ht="12.75" customHeight="1" x14ac:dyDescent="0.3"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</row>
    <row r="488" spans="72:149" ht="12.75" customHeight="1" x14ac:dyDescent="0.3"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</row>
    <row r="489" spans="72:149" ht="12.75" customHeight="1" x14ac:dyDescent="0.3"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</row>
    <row r="490" spans="72:149" ht="12.75" customHeight="1" x14ac:dyDescent="0.3"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</row>
    <row r="491" spans="72:149" ht="12.75" customHeight="1" x14ac:dyDescent="0.3"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</row>
    <row r="492" spans="72:149" ht="12.75" customHeight="1" x14ac:dyDescent="0.3"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</row>
    <row r="493" spans="72:149" ht="12.75" customHeight="1" x14ac:dyDescent="0.3"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</row>
    <row r="494" spans="72:149" ht="12.75" customHeight="1" x14ac:dyDescent="0.3"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</row>
    <row r="495" spans="72:149" ht="12.75" customHeight="1" x14ac:dyDescent="0.3"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</row>
    <row r="496" spans="72:149" ht="12.75" customHeight="1" x14ac:dyDescent="0.3"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</row>
    <row r="497" spans="72:149" ht="12.75" customHeight="1" x14ac:dyDescent="0.3"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</row>
    <row r="498" spans="72:149" ht="12.75" customHeight="1" x14ac:dyDescent="0.3"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</row>
    <row r="499" spans="72:149" ht="12.75" customHeight="1" x14ac:dyDescent="0.3"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</row>
    <row r="500" spans="72:149" ht="12.75" customHeight="1" x14ac:dyDescent="0.3"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</row>
    <row r="501" spans="72:149" ht="12.75" customHeight="1" x14ac:dyDescent="0.3"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</row>
    <row r="502" spans="72:149" ht="12.75" customHeight="1" x14ac:dyDescent="0.3"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</row>
    <row r="503" spans="72:149" ht="12.75" customHeight="1" x14ac:dyDescent="0.3"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</row>
    <row r="504" spans="72:149" ht="12.75" customHeight="1" x14ac:dyDescent="0.3"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</row>
    <row r="505" spans="72:149" ht="12.75" customHeight="1" x14ac:dyDescent="0.3"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</row>
    <row r="506" spans="72:149" ht="12.75" customHeight="1" x14ac:dyDescent="0.3"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</row>
    <row r="507" spans="72:149" ht="12.75" customHeight="1" x14ac:dyDescent="0.3"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</row>
    <row r="508" spans="72:149" ht="12.75" customHeight="1" x14ac:dyDescent="0.3"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</row>
    <row r="509" spans="72:149" ht="12.75" customHeight="1" x14ac:dyDescent="0.3"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</row>
    <row r="510" spans="72:149" ht="12.75" customHeight="1" x14ac:dyDescent="0.3"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</row>
    <row r="511" spans="72:149" ht="12.75" customHeight="1" x14ac:dyDescent="0.3"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</row>
    <row r="512" spans="72:149" ht="12.75" customHeight="1" x14ac:dyDescent="0.3"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</row>
    <row r="513" spans="72:149" ht="12.75" customHeight="1" x14ac:dyDescent="0.3"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</row>
    <row r="514" spans="72:149" ht="12.75" customHeight="1" x14ac:dyDescent="0.3"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</row>
    <row r="515" spans="72:149" ht="12.75" customHeight="1" x14ac:dyDescent="0.3"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</row>
    <row r="516" spans="72:149" ht="12.75" customHeight="1" x14ac:dyDescent="0.3"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</row>
    <row r="517" spans="72:149" ht="12.75" customHeight="1" x14ac:dyDescent="0.3"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</row>
    <row r="518" spans="72:149" ht="12.75" customHeight="1" x14ac:dyDescent="0.3"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</row>
    <row r="519" spans="72:149" ht="12.75" customHeight="1" x14ac:dyDescent="0.3"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</row>
    <row r="520" spans="72:149" ht="12.75" customHeight="1" x14ac:dyDescent="0.3"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</row>
    <row r="521" spans="72:149" ht="12.75" customHeight="1" x14ac:dyDescent="0.3"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</row>
    <row r="522" spans="72:149" ht="12.75" customHeight="1" x14ac:dyDescent="0.3"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</row>
    <row r="523" spans="72:149" ht="12.75" customHeight="1" x14ac:dyDescent="0.3"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</row>
    <row r="524" spans="72:149" ht="12.75" customHeight="1" x14ac:dyDescent="0.3"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</row>
    <row r="525" spans="72:149" ht="12.75" customHeight="1" x14ac:dyDescent="0.3"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</row>
    <row r="526" spans="72:149" ht="12.75" customHeight="1" x14ac:dyDescent="0.3"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</row>
    <row r="527" spans="72:149" ht="12.75" customHeight="1" x14ac:dyDescent="0.3"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</row>
    <row r="528" spans="72:149" ht="12.75" customHeight="1" x14ac:dyDescent="0.3"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</row>
    <row r="529" spans="72:149" ht="12.75" customHeight="1" x14ac:dyDescent="0.3"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</row>
    <row r="530" spans="72:149" ht="12.75" customHeight="1" x14ac:dyDescent="0.3"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</row>
    <row r="531" spans="72:149" ht="12.75" customHeight="1" x14ac:dyDescent="0.3"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</row>
    <row r="532" spans="72:149" ht="12.75" customHeight="1" x14ac:dyDescent="0.3"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</row>
    <row r="533" spans="72:149" ht="12.75" customHeight="1" x14ac:dyDescent="0.3"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</row>
    <row r="534" spans="72:149" ht="12.75" customHeight="1" x14ac:dyDescent="0.3"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</row>
    <row r="535" spans="72:149" ht="12.75" customHeight="1" x14ac:dyDescent="0.3"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</row>
    <row r="536" spans="72:149" ht="12.75" customHeight="1" x14ac:dyDescent="0.3"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</row>
    <row r="537" spans="72:149" ht="12.75" customHeight="1" x14ac:dyDescent="0.3"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</row>
    <row r="538" spans="72:149" ht="12.75" customHeight="1" x14ac:dyDescent="0.3"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</row>
    <row r="539" spans="72:149" ht="12.75" customHeight="1" x14ac:dyDescent="0.3"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</row>
    <row r="540" spans="72:149" ht="12.75" customHeight="1" x14ac:dyDescent="0.3"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</row>
    <row r="541" spans="72:149" ht="12.75" customHeight="1" x14ac:dyDescent="0.3"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</row>
    <row r="542" spans="72:149" ht="12.75" customHeight="1" x14ac:dyDescent="0.3"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</row>
    <row r="543" spans="72:149" ht="12.75" customHeight="1" x14ac:dyDescent="0.3"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</row>
    <row r="544" spans="72:149" ht="12.75" customHeight="1" x14ac:dyDescent="0.3"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</row>
    <row r="545" spans="72:149" ht="12.75" customHeight="1" x14ac:dyDescent="0.3"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</row>
    <row r="546" spans="72:149" ht="12.75" customHeight="1" x14ac:dyDescent="0.3"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</row>
    <row r="547" spans="72:149" ht="12.75" customHeight="1" x14ac:dyDescent="0.3"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</row>
    <row r="548" spans="72:149" ht="12.75" customHeight="1" x14ac:dyDescent="0.3"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</row>
    <row r="549" spans="72:149" ht="12.75" customHeight="1" x14ac:dyDescent="0.3"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</row>
    <row r="550" spans="72:149" ht="12.75" customHeight="1" x14ac:dyDescent="0.3"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</row>
    <row r="551" spans="72:149" ht="12.75" customHeight="1" x14ac:dyDescent="0.3"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</row>
    <row r="552" spans="72:149" ht="12.75" customHeight="1" x14ac:dyDescent="0.3"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</row>
    <row r="553" spans="72:149" ht="12.75" customHeight="1" x14ac:dyDescent="0.3"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</row>
    <row r="554" spans="72:149" ht="12.75" customHeight="1" x14ac:dyDescent="0.3"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</row>
    <row r="555" spans="72:149" ht="12.75" customHeight="1" x14ac:dyDescent="0.3"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</row>
    <row r="556" spans="72:149" ht="12.75" customHeight="1" x14ac:dyDescent="0.3"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</row>
    <row r="557" spans="72:149" ht="12.75" customHeight="1" x14ac:dyDescent="0.3"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</row>
    <row r="558" spans="72:149" ht="12.75" customHeight="1" x14ac:dyDescent="0.3"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</row>
    <row r="559" spans="72:149" ht="12.75" customHeight="1" x14ac:dyDescent="0.3"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</row>
    <row r="560" spans="72:149" ht="12.75" customHeight="1" x14ac:dyDescent="0.3"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</row>
    <row r="561" spans="72:149" ht="12.75" customHeight="1" x14ac:dyDescent="0.3"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</row>
    <row r="562" spans="72:149" ht="12.75" customHeight="1" x14ac:dyDescent="0.3"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</row>
    <row r="563" spans="72:149" ht="12.75" customHeight="1" x14ac:dyDescent="0.3"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</row>
    <row r="564" spans="72:149" ht="12.75" customHeight="1" x14ac:dyDescent="0.3"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</row>
    <row r="565" spans="72:149" ht="12.75" customHeight="1" x14ac:dyDescent="0.3"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</row>
    <row r="566" spans="72:149" ht="12.75" customHeight="1" x14ac:dyDescent="0.3"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</row>
    <row r="567" spans="72:149" ht="12.75" customHeight="1" x14ac:dyDescent="0.3"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</row>
    <row r="568" spans="72:149" ht="12.75" customHeight="1" x14ac:dyDescent="0.3"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</row>
    <row r="569" spans="72:149" ht="12.75" customHeight="1" x14ac:dyDescent="0.3"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</row>
    <row r="570" spans="72:149" ht="12.75" customHeight="1" x14ac:dyDescent="0.3"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</row>
    <row r="571" spans="72:149" ht="12.75" customHeight="1" x14ac:dyDescent="0.3"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</row>
    <row r="572" spans="72:149" ht="12.75" customHeight="1" x14ac:dyDescent="0.3"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</row>
    <row r="573" spans="72:149" ht="12.75" customHeight="1" x14ac:dyDescent="0.3"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</row>
    <row r="574" spans="72:149" ht="12.75" customHeight="1" x14ac:dyDescent="0.3"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</row>
    <row r="575" spans="72:149" ht="12.75" customHeight="1" x14ac:dyDescent="0.3"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</row>
    <row r="576" spans="72:149" ht="12.75" customHeight="1" x14ac:dyDescent="0.3"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</row>
    <row r="577" spans="72:149" ht="12.75" customHeight="1" x14ac:dyDescent="0.3"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</row>
    <row r="578" spans="72:149" ht="12.75" customHeight="1" x14ac:dyDescent="0.3"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</row>
    <row r="579" spans="72:149" ht="12.75" customHeight="1" x14ac:dyDescent="0.3"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</row>
    <row r="580" spans="72:149" ht="12.75" customHeight="1" x14ac:dyDescent="0.3"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</row>
    <row r="581" spans="72:149" ht="12.75" customHeight="1" x14ac:dyDescent="0.3"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</row>
    <row r="582" spans="72:149" ht="12.75" customHeight="1" x14ac:dyDescent="0.3"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</row>
    <row r="583" spans="72:149" ht="12.75" customHeight="1" x14ac:dyDescent="0.3"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</row>
    <row r="584" spans="72:149" ht="12.75" customHeight="1" x14ac:dyDescent="0.3"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</row>
    <row r="585" spans="72:149" ht="12.75" customHeight="1" x14ac:dyDescent="0.3"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</row>
    <row r="586" spans="72:149" ht="12.75" customHeight="1" x14ac:dyDescent="0.3"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</row>
    <row r="587" spans="72:149" ht="12.75" customHeight="1" x14ac:dyDescent="0.3"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</row>
    <row r="588" spans="72:149" ht="12.75" customHeight="1" x14ac:dyDescent="0.3"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</row>
    <row r="589" spans="72:149" ht="12.75" customHeight="1" x14ac:dyDescent="0.3"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</row>
    <row r="590" spans="72:149" ht="12.75" customHeight="1" x14ac:dyDescent="0.3"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</row>
    <row r="591" spans="72:149" ht="12.75" customHeight="1" x14ac:dyDescent="0.3"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</row>
    <row r="592" spans="72:149" ht="12.75" customHeight="1" x14ac:dyDescent="0.3"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</row>
    <row r="593" spans="72:149" ht="12.75" customHeight="1" x14ac:dyDescent="0.3"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</row>
    <row r="594" spans="72:149" ht="12.75" customHeight="1" x14ac:dyDescent="0.3"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</row>
    <row r="595" spans="72:149" ht="12.75" customHeight="1" x14ac:dyDescent="0.3"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</row>
    <row r="596" spans="72:149" ht="12.75" customHeight="1" x14ac:dyDescent="0.3"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</row>
    <row r="597" spans="72:149" ht="12.75" customHeight="1" x14ac:dyDescent="0.3"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</row>
    <row r="598" spans="72:149" ht="12.75" customHeight="1" x14ac:dyDescent="0.3"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</row>
    <row r="599" spans="72:149" ht="12.75" customHeight="1" x14ac:dyDescent="0.3"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</row>
    <row r="600" spans="72:149" ht="12.75" customHeight="1" x14ac:dyDescent="0.3"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</row>
    <row r="601" spans="72:149" ht="12.75" customHeight="1" x14ac:dyDescent="0.3"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</row>
    <row r="602" spans="72:149" ht="12.75" customHeight="1" x14ac:dyDescent="0.3"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</row>
    <row r="603" spans="72:149" ht="12.75" customHeight="1" x14ac:dyDescent="0.3"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</row>
    <row r="604" spans="72:149" ht="12.75" customHeight="1" x14ac:dyDescent="0.3"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</row>
    <row r="605" spans="72:149" ht="12.75" customHeight="1" x14ac:dyDescent="0.3"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</row>
    <row r="606" spans="72:149" ht="12.75" customHeight="1" x14ac:dyDescent="0.3"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</row>
    <row r="607" spans="72:149" ht="12.75" customHeight="1" x14ac:dyDescent="0.3"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</row>
    <row r="608" spans="72:149" ht="12.75" customHeight="1" x14ac:dyDescent="0.3"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</row>
    <row r="609" spans="72:149" ht="12.75" customHeight="1" x14ac:dyDescent="0.3"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</row>
    <row r="610" spans="72:149" ht="12.75" customHeight="1" x14ac:dyDescent="0.3"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</row>
    <row r="611" spans="72:149" ht="12.75" customHeight="1" x14ac:dyDescent="0.3"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</row>
    <row r="612" spans="72:149" ht="12.75" customHeight="1" x14ac:dyDescent="0.3"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</row>
    <row r="613" spans="72:149" ht="12.75" customHeight="1" x14ac:dyDescent="0.3"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</row>
    <row r="614" spans="72:149" ht="12.75" customHeight="1" x14ac:dyDescent="0.3"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</row>
    <row r="615" spans="72:149" ht="12.75" customHeight="1" x14ac:dyDescent="0.3"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</row>
    <row r="616" spans="72:149" ht="12.75" customHeight="1" x14ac:dyDescent="0.3"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</row>
    <row r="617" spans="72:149" ht="12.75" customHeight="1" x14ac:dyDescent="0.3"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</row>
    <row r="618" spans="72:149" ht="12.75" customHeight="1" x14ac:dyDescent="0.3"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</row>
    <row r="619" spans="72:149" ht="12.75" customHeight="1" x14ac:dyDescent="0.3"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</row>
    <row r="620" spans="72:149" ht="12.75" customHeight="1" x14ac:dyDescent="0.3"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</row>
    <row r="621" spans="72:149" ht="12.75" customHeight="1" x14ac:dyDescent="0.3"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</row>
    <row r="622" spans="72:149" ht="12.75" customHeight="1" x14ac:dyDescent="0.3"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</row>
    <row r="623" spans="72:149" ht="12.75" customHeight="1" x14ac:dyDescent="0.3"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</row>
    <row r="624" spans="72:149" ht="12.75" customHeight="1" x14ac:dyDescent="0.3"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</row>
    <row r="625" spans="72:149" ht="12.75" customHeight="1" x14ac:dyDescent="0.3"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</row>
    <row r="626" spans="72:149" ht="12.75" customHeight="1" x14ac:dyDescent="0.3"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</row>
    <row r="627" spans="72:149" ht="12.75" customHeight="1" x14ac:dyDescent="0.3"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</row>
    <row r="628" spans="72:149" ht="12.75" customHeight="1" x14ac:dyDescent="0.3"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</row>
    <row r="629" spans="72:149" ht="12.75" customHeight="1" x14ac:dyDescent="0.3"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</row>
    <row r="630" spans="72:149" ht="12.75" customHeight="1" x14ac:dyDescent="0.3"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</row>
    <row r="631" spans="72:149" ht="12.75" customHeight="1" x14ac:dyDescent="0.3"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</row>
    <row r="632" spans="72:149" ht="12.75" customHeight="1" x14ac:dyDescent="0.3"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</row>
    <row r="633" spans="72:149" ht="12.75" customHeight="1" x14ac:dyDescent="0.3"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</row>
    <row r="634" spans="72:149" ht="12.75" customHeight="1" x14ac:dyDescent="0.3"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</row>
    <row r="635" spans="72:149" ht="12.75" customHeight="1" x14ac:dyDescent="0.3"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</row>
    <row r="636" spans="72:149" ht="12.75" customHeight="1" x14ac:dyDescent="0.3"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</row>
    <row r="637" spans="72:149" ht="12.75" customHeight="1" x14ac:dyDescent="0.3"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</row>
    <row r="638" spans="72:149" ht="12.75" customHeight="1" x14ac:dyDescent="0.3"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</row>
    <row r="639" spans="72:149" ht="12.75" customHeight="1" x14ac:dyDescent="0.3"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</row>
    <row r="640" spans="72:149" ht="12.75" customHeight="1" x14ac:dyDescent="0.3"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</row>
    <row r="641" spans="72:149" ht="12.75" customHeight="1" x14ac:dyDescent="0.3"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</row>
    <row r="642" spans="72:149" ht="12.75" customHeight="1" x14ac:dyDescent="0.3"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</row>
    <row r="643" spans="72:149" ht="12.75" customHeight="1" x14ac:dyDescent="0.3"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</row>
    <row r="644" spans="72:149" ht="12.75" customHeight="1" x14ac:dyDescent="0.3"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</row>
    <row r="645" spans="72:149" ht="12.75" customHeight="1" x14ac:dyDescent="0.3"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</row>
    <row r="646" spans="72:149" ht="12.75" customHeight="1" x14ac:dyDescent="0.3"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</row>
    <row r="647" spans="72:149" ht="12.75" customHeight="1" x14ac:dyDescent="0.3"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</row>
    <row r="648" spans="72:149" ht="12.75" customHeight="1" x14ac:dyDescent="0.3"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</row>
    <row r="649" spans="72:149" ht="12.75" customHeight="1" x14ac:dyDescent="0.3"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</row>
    <row r="650" spans="72:149" ht="12.75" customHeight="1" x14ac:dyDescent="0.3"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</row>
    <row r="651" spans="72:149" ht="12.75" customHeight="1" x14ac:dyDescent="0.3"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</row>
    <row r="652" spans="72:149" ht="12.75" customHeight="1" x14ac:dyDescent="0.3"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</row>
    <row r="653" spans="72:149" ht="12.75" customHeight="1" x14ac:dyDescent="0.3"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</row>
    <row r="654" spans="72:149" ht="12.75" customHeight="1" x14ac:dyDescent="0.3"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</row>
    <row r="655" spans="72:149" ht="12.75" customHeight="1" x14ac:dyDescent="0.3"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</row>
    <row r="656" spans="72:149" ht="12.75" customHeight="1" x14ac:dyDescent="0.3"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</row>
    <row r="657" spans="72:149" ht="12.75" customHeight="1" x14ac:dyDescent="0.3"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</row>
    <row r="658" spans="72:149" ht="12.75" customHeight="1" x14ac:dyDescent="0.3"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</row>
    <row r="659" spans="72:149" ht="12.75" customHeight="1" x14ac:dyDescent="0.3"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</row>
    <row r="660" spans="72:149" ht="12.75" customHeight="1" x14ac:dyDescent="0.3"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</row>
    <row r="661" spans="72:149" ht="12.75" customHeight="1" x14ac:dyDescent="0.3"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</row>
    <row r="662" spans="72:149" ht="12.75" customHeight="1" x14ac:dyDescent="0.3"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</row>
    <row r="663" spans="72:149" ht="12.75" customHeight="1" x14ac:dyDescent="0.3"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</row>
    <row r="664" spans="72:149" ht="12.75" customHeight="1" x14ac:dyDescent="0.3"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</row>
    <row r="665" spans="72:149" ht="12.75" customHeight="1" x14ac:dyDescent="0.3"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</row>
    <row r="666" spans="72:149" ht="12.75" customHeight="1" x14ac:dyDescent="0.3"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</row>
    <row r="667" spans="72:149" ht="12.75" customHeight="1" x14ac:dyDescent="0.3"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</row>
    <row r="668" spans="72:149" ht="12.75" customHeight="1" x14ac:dyDescent="0.3"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</row>
    <row r="669" spans="72:149" ht="12.75" customHeight="1" x14ac:dyDescent="0.3"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</row>
    <row r="670" spans="72:149" ht="12.75" customHeight="1" x14ac:dyDescent="0.3"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</row>
    <row r="671" spans="72:149" ht="12.75" customHeight="1" x14ac:dyDescent="0.3"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</row>
    <row r="672" spans="72:149" ht="12.75" customHeight="1" x14ac:dyDescent="0.3"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</row>
    <row r="673" spans="72:149" ht="12.75" customHeight="1" x14ac:dyDescent="0.3"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</row>
    <row r="674" spans="72:149" ht="12.75" customHeight="1" x14ac:dyDescent="0.3"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</row>
    <row r="675" spans="72:149" ht="12.75" customHeight="1" x14ac:dyDescent="0.3"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</row>
    <row r="676" spans="72:149" ht="12.75" customHeight="1" x14ac:dyDescent="0.3"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</row>
    <row r="677" spans="72:149" ht="12.75" customHeight="1" x14ac:dyDescent="0.3"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</row>
    <row r="678" spans="72:149" ht="12.75" customHeight="1" x14ac:dyDescent="0.3"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</row>
    <row r="679" spans="72:149" ht="12.75" customHeight="1" x14ac:dyDescent="0.3"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</row>
    <row r="680" spans="72:149" ht="12.75" customHeight="1" x14ac:dyDescent="0.3"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</row>
    <row r="681" spans="72:149" ht="12.75" customHeight="1" x14ac:dyDescent="0.3"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</row>
    <row r="682" spans="72:149" ht="12.75" customHeight="1" x14ac:dyDescent="0.3"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</row>
    <row r="683" spans="72:149" ht="12.75" customHeight="1" x14ac:dyDescent="0.3"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</row>
    <row r="684" spans="72:149" ht="12.75" customHeight="1" x14ac:dyDescent="0.3"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</row>
    <row r="685" spans="72:149" ht="12.75" customHeight="1" x14ac:dyDescent="0.3"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</row>
    <row r="686" spans="72:149" ht="12.75" customHeight="1" x14ac:dyDescent="0.3"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</row>
    <row r="687" spans="72:149" ht="12.75" customHeight="1" x14ac:dyDescent="0.3"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</row>
    <row r="688" spans="72:149" ht="12.75" customHeight="1" x14ac:dyDescent="0.3"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</row>
    <row r="689" spans="72:149" ht="12.75" customHeight="1" x14ac:dyDescent="0.3"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</row>
    <row r="690" spans="72:149" ht="12.75" customHeight="1" x14ac:dyDescent="0.3"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</row>
    <row r="691" spans="72:149" ht="12.75" customHeight="1" x14ac:dyDescent="0.3"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</row>
    <row r="692" spans="72:149" ht="12.75" customHeight="1" x14ac:dyDescent="0.3"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</row>
    <row r="693" spans="72:149" ht="12.75" customHeight="1" x14ac:dyDescent="0.3"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</row>
    <row r="694" spans="72:149" ht="12.75" customHeight="1" x14ac:dyDescent="0.3"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</row>
    <row r="695" spans="72:149" ht="12.75" customHeight="1" x14ac:dyDescent="0.3"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</row>
    <row r="696" spans="72:149" ht="12.75" customHeight="1" x14ac:dyDescent="0.3"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</row>
    <row r="697" spans="72:149" ht="12.75" customHeight="1" x14ac:dyDescent="0.3"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</row>
    <row r="698" spans="72:149" ht="12.75" customHeight="1" x14ac:dyDescent="0.3"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</row>
    <row r="699" spans="72:149" ht="12.75" customHeight="1" x14ac:dyDescent="0.3"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</row>
    <row r="700" spans="72:149" ht="12.75" customHeight="1" x14ac:dyDescent="0.3"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</row>
    <row r="701" spans="72:149" ht="12.75" customHeight="1" x14ac:dyDescent="0.3"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</row>
    <row r="702" spans="72:149" ht="12.75" customHeight="1" x14ac:dyDescent="0.3"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</row>
    <row r="703" spans="72:149" ht="12.75" customHeight="1" x14ac:dyDescent="0.3"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</row>
    <row r="704" spans="72:149" ht="12.75" customHeight="1" x14ac:dyDescent="0.3"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</row>
    <row r="705" spans="72:149" ht="12.75" customHeight="1" x14ac:dyDescent="0.3"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</row>
    <row r="706" spans="72:149" ht="12.75" customHeight="1" x14ac:dyDescent="0.3"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</row>
    <row r="707" spans="72:149" ht="12.75" customHeight="1" x14ac:dyDescent="0.3"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</row>
    <row r="708" spans="72:149" ht="12.75" customHeight="1" x14ac:dyDescent="0.3"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</row>
    <row r="709" spans="72:149" ht="12.75" customHeight="1" x14ac:dyDescent="0.3"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</row>
    <row r="710" spans="72:149" ht="12.75" customHeight="1" x14ac:dyDescent="0.3"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</row>
    <row r="711" spans="72:149" ht="12.75" customHeight="1" x14ac:dyDescent="0.3"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</row>
    <row r="712" spans="72:149" ht="12.75" customHeight="1" x14ac:dyDescent="0.3"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</row>
    <row r="713" spans="72:149" ht="12.75" customHeight="1" x14ac:dyDescent="0.3"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</row>
    <row r="714" spans="72:149" ht="12.75" customHeight="1" x14ac:dyDescent="0.3"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</row>
    <row r="715" spans="72:149" ht="12.75" customHeight="1" x14ac:dyDescent="0.3"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</row>
    <row r="716" spans="72:149" ht="12.75" customHeight="1" x14ac:dyDescent="0.3"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</row>
    <row r="717" spans="72:149" ht="12.75" customHeight="1" x14ac:dyDescent="0.3"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</row>
    <row r="718" spans="72:149" ht="12.75" customHeight="1" x14ac:dyDescent="0.3"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</row>
    <row r="719" spans="72:149" ht="12.75" customHeight="1" x14ac:dyDescent="0.3"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</row>
    <row r="720" spans="72:149" ht="12.75" customHeight="1" x14ac:dyDescent="0.3"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</row>
    <row r="721" spans="72:149" ht="12.75" customHeight="1" x14ac:dyDescent="0.3"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</row>
    <row r="722" spans="72:149" ht="12.75" customHeight="1" x14ac:dyDescent="0.3"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</row>
    <row r="723" spans="72:149" ht="12.75" customHeight="1" x14ac:dyDescent="0.3"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</row>
    <row r="724" spans="72:149" ht="12.75" customHeight="1" x14ac:dyDescent="0.3"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</row>
    <row r="725" spans="72:149" ht="12.75" customHeight="1" x14ac:dyDescent="0.3"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</row>
    <row r="726" spans="72:149" ht="12.75" customHeight="1" x14ac:dyDescent="0.3"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</row>
    <row r="727" spans="72:149" ht="12.75" customHeight="1" x14ac:dyDescent="0.3"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</row>
    <row r="728" spans="72:149" ht="12.75" customHeight="1" x14ac:dyDescent="0.3"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</row>
    <row r="729" spans="72:149" ht="12.75" customHeight="1" x14ac:dyDescent="0.3"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</row>
    <row r="730" spans="72:149" ht="12.75" customHeight="1" x14ac:dyDescent="0.3"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</row>
    <row r="731" spans="72:149" ht="12.75" customHeight="1" x14ac:dyDescent="0.3"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</row>
    <row r="732" spans="72:149" ht="12.75" customHeight="1" x14ac:dyDescent="0.3"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</row>
    <row r="733" spans="72:149" ht="12.75" customHeight="1" x14ac:dyDescent="0.3"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</row>
    <row r="734" spans="72:149" ht="12.75" customHeight="1" x14ac:dyDescent="0.3"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</row>
    <row r="735" spans="72:149" ht="12.75" customHeight="1" x14ac:dyDescent="0.3"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</row>
    <row r="736" spans="72:149" ht="12.75" customHeight="1" x14ac:dyDescent="0.3"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</row>
    <row r="737" spans="72:149" ht="12.75" customHeight="1" x14ac:dyDescent="0.3"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</row>
    <row r="738" spans="72:149" ht="12.75" customHeight="1" x14ac:dyDescent="0.3"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</row>
    <row r="739" spans="72:149" ht="12.75" customHeight="1" x14ac:dyDescent="0.3"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</row>
    <row r="740" spans="72:149" ht="12.75" customHeight="1" x14ac:dyDescent="0.3"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</row>
    <row r="741" spans="72:149" ht="12.75" customHeight="1" x14ac:dyDescent="0.3"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</row>
    <row r="742" spans="72:149" ht="12.75" customHeight="1" x14ac:dyDescent="0.3"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</row>
    <row r="743" spans="72:149" ht="12.75" customHeight="1" x14ac:dyDescent="0.3"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</row>
    <row r="744" spans="72:149" ht="12.75" customHeight="1" x14ac:dyDescent="0.3"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</row>
    <row r="745" spans="72:149" ht="12.75" customHeight="1" x14ac:dyDescent="0.3"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</row>
    <row r="746" spans="72:149" ht="12.75" customHeight="1" x14ac:dyDescent="0.3"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</row>
    <row r="747" spans="72:149" ht="12.75" customHeight="1" x14ac:dyDescent="0.3"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</row>
    <row r="748" spans="72:149" ht="12.75" customHeight="1" x14ac:dyDescent="0.3"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</row>
    <row r="749" spans="72:149" ht="12.75" customHeight="1" x14ac:dyDescent="0.3"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</row>
    <row r="750" spans="72:149" ht="12.75" customHeight="1" x14ac:dyDescent="0.3"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</row>
    <row r="751" spans="72:149" ht="12.75" customHeight="1" x14ac:dyDescent="0.3"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</row>
    <row r="752" spans="72:149" ht="12.75" customHeight="1" x14ac:dyDescent="0.3"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</row>
    <row r="753" spans="72:149" ht="12.75" customHeight="1" x14ac:dyDescent="0.3"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</row>
    <row r="754" spans="72:149" ht="12.75" customHeight="1" x14ac:dyDescent="0.3"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</row>
    <row r="755" spans="72:149" ht="12.75" customHeight="1" x14ac:dyDescent="0.3"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</row>
    <row r="756" spans="72:149" ht="12.75" customHeight="1" x14ac:dyDescent="0.3"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</row>
    <row r="757" spans="72:149" ht="12.75" customHeight="1" x14ac:dyDescent="0.3"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</row>
    <row r="758" spans="72:149" ht="12.75" customHeight="1" x14ac:dyDescent="0.3"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</row>
    <row r="759" spans="72:149" ht="12.75" customHeight="1" x14ac:dyDescent="0.3"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</row>
    <row r="760" spans="72:149" ht="12.75" customHeight="1" x14ac:dyDescent="0.3"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</row>
    <row r="761" spans="72:149" ht="12.75" customHeight="1" x14ac:dyDescent="0.3"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</row>
    <row r="762" spans="72:149" ht="12.75" customHeight="1" x14ac:dyDescent="0.3"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</row>
    <row r="763" spans="72:149" ht="12.75" customHeight="1" x14ac:dyDescent="0.3"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</row>
    <row r="764" spans="72:149" ht="12.75" customHeight="1" x14ac:dyDescent="0.3"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</row>
    <row r="765" spans="72:149" ht="12.75" customHeight="1" x14ac:dyDescent="0.3"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</row>
    <row r="766" spans="72:149" ht="12.75" customHeight="1" x14ac:dyDescent="0.3"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</row>
    <row r="767" spans="72:149" ht="12.75" customHeight="1" x14ac:dyDescent="0.3"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</row>
    <row r="768" spans="72:149" ht="12.75" customHeight="1" x14ac:dyDescent="0.3"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</row>
    <row r="769" spans="72:149" ht="12.75" customHeight="1" x14ac:dyDescent="0.3"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</row>
    <row r="770" spans="72:149" ht="12.75" customHeight="1" x14ac:dyDescent="0.3"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</row>
    <row r="771" spans="72:149" ht="12.75" customHeight="1" x14ac:dyDescent="0.3"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</row>
    <row r="772" spans="72:149" ht="12.75" customHeight="1" x14ac:dyDescent="0.3"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</row>
    <row r="773" spans="72:149" ht="12.75" customHeight="1" x14ac:dyDescent="0.3"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</row>
    <row r="774" spans="72:149" ht="12.75" customHeight="1" x14ac:dyDescent="0.3"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</row>
    <row r="775" spans="72:149" ht="12.75" customHeight="1" x14ac:dyDescent="0.3"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</row>
    <row r="776" spans="72:149" ht="12.75" customHeight="1" x14ac:dyDescent="0.3"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</row>
    <row r="777" spans="72:149" ht="12.75" customHeight="1" x14ac:dyDescent="0.3"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</row>
    <row r="778" spans="72:149" ht="12.75" customHeight="1" x14ac:dyDescent="0.3"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</row>
    <row r="779" spans="72:149" ht="12.75" customHeight="1" x14ac:dyDescent="0.3"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</row>
    <row r="780" spans="72:149" ht="12.75" customHeight="1" x14ac:dyDescent="0.3"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</row>
    <row r="781" spans="72:149" ht="12.75" customHeight="1" x14ac:dyDescent="0.3"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</row>
    <row r="782" spans="72:149" ht="12.75" customHeight="1" x14ac:dyDescent="0.3"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</row>
    <row r="783" spans="72:149" ht="12.75" customHeight="1" x14ac:dyDescent="0.3"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</row>
    <row r="784" spans="72:149" ht="12.75" customHeight="1" x14ac:dyDescent="0.3"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</row>
    <row r="785" spans="72:149" ht="12.75" customHeight="1" x14ac:dyDescent="0.3"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</row>
    <row r="786" spans="72:149" ht="12.75" customHeight="1" x14ac:dyDescent="0.3"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</row>
    <row r="787" spans="72:149" ht="12.75" customHeight="1" x14ac:dyDescent="0.3"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</row>
    <row r="788" spans="72:149" ht="12.75" customHeight="1" x14ac:dyDescent="0.3"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</row>
    <row r="789" spans="72:149" ht="12.75" customHeight="1" x14ac:dyDescent="0.3"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</row>
    <row r="790" spans="72:149" ht="12.75" customHeight="1" x14ac:dyDescent="0.3"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</row>
    <row r="791" spans="72:149" ht="12.75" customHeight="1" x14ac:dyDescent="0.3"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</row>
    <row r="792" spans="72:149" ht="12.75" customHeight="1" x14ac:dyDescent="0.3"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</row>
    <row r="793" spans="72:149" ht="12.75" customHeight="1" x14ac:dyDescent="0.3"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</row>
    <row r="794" spans="72:149" ht="12.75" customHeight="1" x14ac:dyDescent="0.3"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</row>
    <row r="795" spans="72:149" ht="12.75" customHeight="1" x14ac:dyDescent="0.3"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</row>
    <row r="796" spans="72:149" ht="12.75" customHeight="1" x14ac:dyDescent="0.3"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</row>
    <row r="797" spans="72:149" ht="12.75" customHeight="1" x14ac:dyDescent="0.3"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</row>
    <row r="798" spans="72:149" ht="12.75" customHeight="1" x14ac:dyDescent="0.3"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</row>
    <row r="799" spans="72:149" ht="12.75" customHeight="1" x14ac:dyDescent="0.3"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</row>
    <row r="800" spans="72:149" ht="12.75" customHeight="1" x14ac:dyDescent="0.3"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</row>
    <row r="801" spans="72:149" ht="12.75" customHeight="1" x14ac:dyDescent="0.3"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</row>
    <row r="802" spans="72:149" ht="12.75" customHeight="1" x14ac:dyDescent="0.3"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</row>
    <row r="803" spans="72:149" ht="12.75" customHeight="1" x14ac:dyDescent="0.3"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</row>
    <row r="804" spans="72:149" ht="12.75" customHeight="1" x14ac:dyDescent="0.3"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</row>
    <row r="805" spans="72:149" ht="12.75" customHeight="1" x14ac:dyDescent="0.3"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</row>
    <row r="806" spans="72:149" ht="12.75" customHeight="1" x14ac:dyDescent="0.3"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</row>
    <row r="807" spans="72:149" ht="12.75" customHeight="1" x14ac:dyDescent="0.3"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</row>
    <row r="808" spans="72:149" ht="12.75" customHeight="1" x14ac:dyDescent="0.3"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</row>
    <row r="809" spans="72:149" ht="12.75" customHeight="1" x14ac:dyDescent="0.3"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</row>
    <row r="810" spans="72:149" ht="12.75" customHeight="1" x14ac:dyDescent="0.3"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</row>
    <row r="811" spans="72:149" ht="12.75" customHeight="1" x14ac:dyDescent="0.3"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</row>
    <row r="812" spans="72:149" ht="12.75" customHeight="1" x14ac:dyDescent="0.3"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</row>
    <row r="813" spans="72:149" ht="12.75" customHeight="1" x14ac:dyDescent="0.3"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</row>
    <row r="814" spans="72:149" ht="12.75" customHeight="1" x14ac:dyDescent="0.3"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</row>
    <row r="815" spans="72:149" ht="12.75" customHeight="1" x14ac:dyDescent="0.3"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</row>
    <row r="816" spans="72:149" ht="12.75" customHeight="1" x14ac:dyDescent="0.3"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</row>
    <row r="817" spans="72:149" ht="12.75" customHeight="1" x14ac:dyDescent="0.3"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</row>
    <row r="818" spans="72:149" ht="12.75" customHeight="1" x14ac:dyDescent="0.3"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</row>
    <row r="819" spans="72:149" ht="12.75" customHeight="1" x14ac:dyDescent="0.3"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</row>
    <row r="820" spans="72:149" ht="12.75" customHeight="1" x14ac:dyDescent="0.3"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</row>
    <row r="821" spans="72:149" ht="12.75" customHeight="1" x14ac:dyDescent="0.3"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</row>
    <row r="822" spans="72:149" ht="12.75" customHeight="1" x14ac:dyDescent="0.3"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</row>
    <row r="823" spans="72:149" ht="12.75" customHeight="1" x14ac:dyDescent="0.3"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</row>
    <row r="824" spans="72:149" ht="12.75" customHeight="1" x14ac:dyDescent="0.3"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</row>
    <row r="825" spans="72:149" ht="12.75" customHeight="1" x14ac:dyDescent="0.3"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</row>
    <row r="826" spans="72:149" ht="12.75" customHeight="1" x14ac:dyDescent="0.3"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</row>
    <row r="827" spans="72:149" ht="12.75" customHeight="1" x14ac:dyDescent="0.3"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</row>
    <row r="828" spans="72:149" ht="12.75" customHeight="1" x14ac:dyDescent="0.3"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</row>
    <row r="829" spans="72:149" ht="12.75" customHeight="1" x14ac:dyDescent="0.3"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</row>
    <row r="830" spans="72:149" ht="12.75" customHeight="1" x14ac:dyDescent="0.3"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</row>
    <row r="831" spans="72:149" ht="12.75" customHeight="1" x14ac:dyDescent="0.3"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</row>
    <row r="832" spans="72:149" ht="12.75" customHeight="1" x14ac:dyDescent="0.3"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</row>
    <row r="833" spans="72:149" ht="12.75" customHeight="1" x14ac:dyDescent="0.3"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</row>
    <row r="834" spans="72:149" ht="12.75" customHeight="1" x14ac:dyDescent="0.3"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</row>
    <row r="835" spans="72:149" ht="12.75" customHeight="1" x14ac:dyDescent="0.3"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</row>
    <row r="836" spans="72:149" ht="12.75" customHeight="1" x14ac:dyDescent="0.3"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</row>
    <row r="837" spans="72:149" ht="12.75" customHeight="1" x14ac:dyDescent="0.3"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</row>
    <row r="838" spans="72:149" ht="12.75" customHeight="1" x14ac:dyDescent="0.3"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</row>
    <row r="839" spans="72:149" ht="12.75" customHeight="1" x14ac:dyDescent="0.3"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</row>
    <row r="840" spans="72:149" ht="12.75" customHeight="1" x14ac:dyDescent="0.3"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</row>
    <row r="841" spans="72:149" ht="12.75" customHeight="1" x14ac:dyDescent="0.3"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</row>
    <row r="842" spans="72:149" ht="12.75" customHeight="1" x14ac:dyDescent="0.3"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</row>
    <row r="843" spans="72:149" ht="12.75" customHeight="1" x14ac:dyDescent="0.3"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</row>
    <row r="844" spans="72:149" ht="12.75" customHeight="1" x14ac:dyDescent="0.3"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</row>
    <row r="845" spans="72:149" ht="12.75" customHeight="1" x14ac:dyDescent="0.3"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</row>
    <row r="846" spans="72:149" ht="12.75" customHeight="1" x14ac:dyDescent="0.3"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</row>
    <row r="847" spans="72:149" ht="12.75" customHeight="1" x14ac:dyDescent="0.3"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</row>
    <row r="848" spans="72:149" ht="12.75" customHeight="1" x14ac:dyDescent="0.3"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</row>
    <row r="849" spans="72:149" ht="12.75" customHeight="1" x14ac:dyDescent="0.3"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</row>
    <row r="850" spans="72:149" ht="12.75" customHeight="1" x14ac:dyDescent="0.3"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</row>
    <row r="851" spans="72:149" ht="12.75" customHeight="1" x14ac:dyDescent="0.3"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</row>
    <row r="852" spans="72:149" ht="12.75" customHeight="1" x14ac:dyDescent="0.3"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</row>
    <row r="853" spans="72:149" ht="12.75" customHeight="1" x14ac:dyDescent="0.3"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</row>
    <row r="854" spans="72:149" ht="12.75" customHeight="1" x14ac:dyDescent="0.3"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</row>
    <row r="855" spans="72:149" ht="12.75" customHeight="1" x14ac:dyDescent="0.3"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</row>
    <row r="856" spans="72:149" ht="12.75" customHeight="1" x14ac:dyDescent="0.3"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</row>
    <row r="857" spans="72:149" ht="12.75" customHeight="1" x14ac:dyDescent="0.3"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</row>
    <row r="858" spans="72:149" ht="12.75" customHeight="1" x14ac:dyDescent="0.3"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</row>
    <row r="859" spans="72:149" ht="12.75" customHeight="1" x14ac:dyDescent="0.3"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</row>
    <row r="860" spans="72:149" ht="12.75" customHeight="1" x14ac:dyDescent="0.3"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</row>
    <row r="861" spans="72:149" ht="12.75" customHeight="1" x14ac:dyDescent="0.3"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</row>
    <row r="862" spans="72:149" ht="12.75" customHeight="1" x14ac:dyDescent="0.3"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</row>
    <row r="863" spans="72:149" ht="12.75" customHeight="1" x14ac:dyDescent="0.3"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</row>
    <row r="864" spans="72:149" ht="12.75" customHeight="1" x14ac:dyDescent="0.3"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</row>
    <row r="865" spans="72:149" ht="12.75" customHeight="1" x14ac:dyDescent="0.3"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</row>
    <row r="866" spans="72:149" ht="12.75" customHeight="1" x14ac:dyDescent="0.3"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</row>
    <row r="867" spans="72:149" ht="12.75" customHeight="1" x14ac:dyDescent="0.3"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</row>
    <row r="868" spans="72:149" ht="12.75" customHeight="1" x14ac:dyDescent="0.3"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</row>
    <row r="869" spans="72:149" ht="12.75" customHeight="1" x14ac:dyDescent="0.3"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</row>
    <row r="870" spans="72:149" ht="12.75" customHeight="1" x14ac:dyDescent="0.3"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</row>
    <row r="871" spans="72:149" ht="12.75" customHeight="1" x14ac:dyDescent="0.3"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</row>
    <row r="872" spans="72:149" ht="12.75" customHeight="1" x14ac:dyDescent="0.3"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</row>
    <row r="873" spans="72:149" ht="12.75" customHeight="1" x14ac:dyDescent="0.3"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</row>
    <row r="874" spans="72:149" ht="12.75" customHeight="1" x14ac:dyDescent="0.3"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</row>
    <row r="875" spans="72:149" ht="12.75" customHeight="1" x14ac:dyDescent="0.3"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</row>
    <row r="876" spans="72:149" ht="12.75" customHeight="1" x14ac:dyDescent="0.3"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</row>
    <row r="877" spans="72:149" ht="12.75" customHeight="1" x14ac:dyDescent="0.3"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</row>
    <row r="878" spans="72:149" ht="12.75" customHeight="1" x14ac:dyDescent="0.3"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</row>
    <row r="879" spans="72:149" ht="12.75" customHeight="1" x14ac:dyDescent="0.3"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</row>
    <row r="880" spans="72:149" ht="12.75" customHeight="1" x14ac:dyDescent="0.3"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</row>
    <row r="881" spans="72:149" ht="12.75" customHeight="1" x14ac:dyDescent="0.3"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</row>
    <row r="882" spans="72:149" ht="12.75" customHeight="1" x14ac:dyDescent="0.3"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</row>
    <row r="883" spans="72:149" ht="12.75" customHeight="1" x14ac:dyDescent="0.3"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</row>
    <row r="884" spans="72:149" ht="12.75" customHeight="1" x14ac:dyDescent="0.3"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</row>
    <row r="885" spans="72:149" ht="12.75" customHeight="1" x14ac:dyDescent="0.3"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</row>
    <row r="886" spans="72:149" ht="12.75" customHeight="1" x14ac:dyDescent="0.3"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</row>
    <row r="887" spans="72:149" ht="12.75" customHeight="1" x14ac:dyDescent="0.3"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</row>
    <row r="888" spans="72:149" ht="12.75" customHeight="1" x14ac:dyDescent="0.3"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</row>
    <row r="889" spans="72:149" ht="12.75" customHeight="1" x14ac:dyDescent="0.3"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</row>
    <row r="890" spans="72:149" ht="12.75" customHeight="1" x14ac:dyDescent="0.3"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</row>
    <row r="891" spans="72:149" ht="12.75" customHeight="1" x14ac:dyDescent="0.3"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</row>
    <row r="892" spans="72:149" ht="12.75" customHeight="1" x14ac:dyDescent="0.3"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</row>
    <row r="893" spans="72:149" ht="12.75" customHeight="1" x14ac:dyDescent="0.3"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</row>
    <row r="894" spans="72:149" ht="12.75" customHeight="1" x14ac:dyDescent="0.3"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</row>
    <row r="895" spans="72:149" ht="12.75" customHeight="1" x14ac:dyDescent="0.3"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</row>
    <row r="896" spans="72:149" ht="12.75" customHeight="1" x14ac:dyDescent="0.3"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</row>
    <row r="897" spans="72:149" ht="12.75" customHeight="1" x14ac:dyDescent="0.3"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</row>
    <row r="898" spans="72:149" ht="12.75" customHeight="1" x14ac:dyDescent="0.3"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</row>
    <row r="899" spans="72:149" ht="12.75" customHeight="1" x14ac:dyDescent="0.3"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</row>
    <row r="900" spans="72:149" ht="12.75" customHeight="1" x14ac:dyDescent="0.3"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</row>
    <row r="901" spans="72:149" ht="12.75" customHeight="1" x14ac:dyDescent="0.3"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</row>
    <row r="902" spans="72:149" ht="12.75" customHeight="1" x14ac:dyDescent="0.3"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</row>
    <row r="903" spans="72:149" ht="12.75" customHeight="1" x14ac:dyDescent="0.3"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</row>
    <row r="904" spans="72:149" ht="12.75" customHeight="1" x14ac:dyDescent="0.3"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</row>
    <row r="905" spans="72:149" ht="12.75" customHeight="1" x14ac:dyDescent="0.3"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</row>
    <row r="906" spans="72:149" ht="12.75" customHeight="1" x14ac:dyDescent="0.3"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</row>
    <row r="907" spans="72:149" ht="12.75" customHeight="1" x14ac:dyDescent="0.3"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</row>
    <row r="908" spans="72:149" ht="12.75" customHeight="1" x14ac:dyDescent="0.3"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</row>
    <row r="909" spans="72:149" ht="12.75" customHeight="1" x14ac:dyDescent="0.3"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</row>
    <row r="910" spans="72:149" ht="12.75" customHeight="1" x14ac:dyDescent="0.3"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</row>
    <row r="911" spans="72:149" ht="12.75" customHeight="1" x14ac:dyDescent="0.3"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</row>
    <row r="912" spans="72:149" ht="12.75" customHeight="1" x14ac:dyDescent="0.3"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</row>
    <row r="913" spans="72:149" ht="12.75" customHeight="1" x14ac:dyDescent="0.3"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</row>
    <row r="914" spans="72:149" ht="12.75" customHeight="1" x14ac:dyDescent="0.3"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</row>
    <row r="915" spans="72:149" ht="12.75" customHeight="1" x14ac:dyDescent="0.3"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</row>
    <row r="916" spans="72:149" ht="12.75" customHeight="1" x14ac:dyDescent="0.3"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</row>
    <row r="917" spans="72:149" ht="12.75" customHeight="1" x14ac:dyDescent="0.3"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</row>
    <row r="918" spans="72:149" ht="12.75" customHeight="1" x14ac:dyDescent="0.3"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</row>
    <row r="919" spans="72:149" ht="12.75" customHeight="1" x14ac:dyDescent="0.3"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</row>
    <row r="920" spans="72:149" ht="12.75" customHeight="1" x14ac:dyDescent="0.3"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</row>
    <row r="921" spans="72:149" ht="12.75" customHeight="1" x14ac:dyDescent="0.3"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</row>
    <row r="922" spans="72:149" ht="12.75" customHeight="1" x14ac:dyDescent="0.3"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</row>
    <row r="923" spans="72:149" ht="12.75" customHeight="1" x14ac:dyDescent="0.3"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</row>
    <row r="924" spans="72:149" ht="12.75" customHeight="1" x14ac:dyDescent="0.3"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</row>
    <row r="925" spans="72:149" ht="12.75" customHeight="1" x14ac:dyDescent="0.3"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</row>
    <row r="926" spans="72:149" ht="12.75" customHeight="1" x14ac:dyDescent="0.3"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</row>
    <row r="927" spans="72:149" ht="12.75" customHeight="1" x14ac:dyDescent="0.3"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</row>
    <row r="928" spans="72:149" ht="12.75" customHeight="1" x14ac:dyDescent="0.3"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</row>
    <row r="929" spans="72:149" ht="12.75" customHeight="1" x14ac:dyDescent="0.3"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</row>
    <row r="930" spans="72:149" ht="12.75" customHeight="1" x14ac:dyDescent="0.3"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</row>
    <row r="931" spans="72:149" ht="12.75" customHeight="1" x14ac:dyDescent="0.3"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</row>
    <row r="932" spans="72:149" ht="12.75" customHeight="1" x14ac:dyDescent="0.3"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</row>
    <row r="933" spans="72:149" ht="12.75" customHeight="1" x14ac:dyDescent="0.3"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</row>
    <row r="934" spans="72:149" ht="12.75" customHeight="1" x14ac:dyDescent="0.3"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</row>
    <row r="935" spans="72:149" ht="12.75" customHeight="1" x14ac:dyDescent="0.3"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</row>
    <row r="936" spans="72:149" ht="12.75" customHeight="1" x14ac:dyDescent="0.3"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</row>
    <row r="937" spans="72:149" ht="12.75" customHeight="1" x14ac:dyDescent="0.3"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</row>
    <row r="938" spans="72:149" ht="12.75" customHeight="1" x14ac:dyDescent="0.3"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</row>
    <row r="939" spans="72:149" ht="12.75" customHeight="1" x14ac:dyDescent="0.3"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</row>
    <row r="940" spans="72:149" ht="12.75" customHeight="1" x14ac:dyDescent="0.3"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</row>
    <row r="941" spans="72:149" ht="12.75" customHeight="1" x14ac:dyDescent="0.3"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</row>
    <row r="942" spans="72:149" ht="12.75" customHeight="1" x14ac:dyDescent="0.3"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</row>
    <row r="943" spans="72:149" ht="12.75" customHeight="1" x14ac:dyDescent="0.3"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</row>
    <row r="944" spans="72:149" ht="12.75" customHeight="1" x14ac:dyDescent="0.3"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</row>
    <row r="945" spans="72:149" ht="12.75" customHeight="1" x14ac:dyDescent="0.3"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</row>
    <row r="946" spans="72:149" ht="12.75" customHeight="1" x14ac:dyDescent="0.3"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</row>
    <row r="947" spans="72:149" ht="12.75" customHeight="1" x14ac:dyDescent="0.3"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</row>
    <row r="948" spans="72:149" ht="12.75" customHeight="1" x14ac:dyDescent="0.3"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</row>
    <row r="949" spans="72:149" ht="12.75" customHeight="1" x14ac:dyDescent="0.3"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</row>
    <row r="950" spans="72:149" ht="12.75" customHeight="1" x14ac:dyDescent="0.3"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</row>
    <row r="951" spans="72:149" ht="12.75" customHeight="1" x14ac:dyDescent="0.3"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</row>
    <row r="952" spans="72:149" ht="12.75" customHeight="1" x14ac:dyDescent="0.3"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</row>
    <row r="953" spans="72:149" ht="12.75" customHeight="1" x14ac:dyDescent="0.3"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</row>
    <row r="954" spans="72:149" ht="12.75" customHeight="1" x14ac:dyDescent="0.3"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</row>
    <row r="955" spans="72:149" ht="12.75" customHeight="1" x14ac:dyDescent="0.3"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</row>
    <row r="956" spans="72:149" ht="12.75" customHeight="1" x14ac:dyDescent="0.3"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</row>
    <row r="957" spans="72:149" ht="12.75" customHeight="1" x14ac:dyDescent="0.3"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</row>
    <row r="958" spans="72:149" ht="12.75" customHeight="1" x14ac:dyDescent="0.3"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</row>
    <row r="959" spans="72:149" ht="12.75" customHeight="1" x14ac:dyDescent="0.3"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</row>
    <row r="960" spans="72:149" ht="12.75" customHeight="1" x14ac:dyDescent="0.3"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</row>
    <row r="961" spans="72:149" ht="12.75" customHeight="1" x14ac:dyDescent="0.3"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</row>
    <row r="962" spans="72:149" ht="12.75" customHeight="1" x14ac:dyDescent="0.3"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</row>
    <row r="963" spans="72:149" ht="12.75" customHeight="1" x14ac:dyDescent="0.3"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</row>
    <row r="964" spans="72:149" ht="12.75" customHeight="1" x14ac:dyDescent="0.3"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</row>
    <row r="965" spans="72:149" ht="12.75" customHeight="1" x14ac:dyDescent="0.3"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</row>
    <row r="966" spans="72:149" ht="12.75" customHeight="1" x14ac:dyDescent="0.3"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</row>
    <row r="967" spans="72:149" ht="12.75" customHeight="1" x14ac:dyDescent="0.3"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</row>
    <row r="968" spans="72:149" ht="12.75" customHeight="1" x14ac:dyDescent="0.3"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</row>
    <row r="969" spans="72:149" ht="12.75" customHeight="1" x14ac:dyDescent="0.3"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</row>
    <row r="970" spans="72:149" ht="12.75" customHeight="1" x14ac:dyDescent="0.3"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</row>
    <row r="971" spans="72:149" ht="12.75" customHeight="1" x14ac:dyDescent="0.3"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</row>
    <row r="972" spans="72:149" ht="12.75" customHeight="1" x14ac:dyDescent="0.3"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</row>
    <row r="973" spans="72:149" ht="12.75" customHeight="1" x14ac:dyDescent="0.3"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</row>
    <row r="974" spans="72:149" ht="12.75" customHeight="1" x14ac:dyDescent="0.3"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</row>
    <row r="975" spans="72:149" ht="12.75" customHeight="1" x14ac:dyDescent="0.3"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</row>
    <row r="976" spans="72:149" ht="12.75" customHeight="1" x14ac:dyDescent="0.3"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</row>
    <row r="977" spans="72:149" ht="12.75" customHeight="1" x14ac:dyDescent="0.3"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</row>
    <row r="978" spans="72:149" ht="12.75" customHeight="1" x14ac:dyDescent="0.3"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</row>
    <row r="979" spans="72:149" ht="12.75" customHeight="1" x14ac:dyDescent="0.3"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</row>
    <row r="980" spans="72:149" ht="12.75" customHeight="1" x14ac:dyDescent="0.3"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</row>
    <row r="981" spans="72:149" ht="12.75" customHeight="1" x14ac:dyDescent="0.3"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</row>
    <row r="982" spans="72:149" ht="12.75" customHeight="1" x14ac:dyDescent="0.3"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</row>
    <row r="983" spans="72:149" ht="12.75" customHeight="1" x14ac:dyDescent="0.3"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</row>
    <row r="984" spans="72:149" ht="12.75" customHeight="1" x14ac:dyDescent="0.3"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</row>
    <row r="985" spans="72:149" ht="12.75" customHeight="1" x14ac:dyDescent="0.3"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</row>
    <row r="986" spans="72:149" ht="12.75" customHeight="1" x14ac:dyDescent="0.3"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</row>
    <row r="987" spans="72:149" ht="12.75" customHeight="1" x14ac:dyDescent="0.3"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</row>
    <row r="988" spans="72:149" ht="12.75" customHeight="1" x14ac:dyDescent="0.3"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</row>
    <row r="989" spans="72:149" ht="12.75" customHeight="1" x14ac:dyDescent="0.3"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</row>
    <row r="990" spans="72:149" ht="12.75" customHeight="1" x14ac:dyDescent="0.3"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</row>
    <row r="991" spans="72:149" ht="12.75" customHeight="1" x14ac:dyDescent="0.3"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</row>
    <row r="992" spans="72:149" ht="12.75" customHeight="1" x14ac:dyDescent="0.3"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</row>
    <row r="993" spans="72:149" ht="12.75" customHeight="1" x14ac:dyDescent="0.3"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</row>
    <row r="994" spans="72:149" ht="12.75" customHeight="1" x14ac:dyDescent="0.3"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</row>
    <row r="995" spans="72:149" ht="12.75" customHeight="1" x14ac:dyDescent="0.3"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</row>
    <row r="996" spans="72:149" ht="12.75" customHeight="1" x14ac:dyDescent="0.3"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</row>
    <row r="997" spans="72:149" ht="12.75" customHeight="1" x14ac:dyDescent="0.3"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</row>
    <row r="998" spans="72:149" ht="12.75" customHeight="1" x14ac:dyDescent="0.3"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</row>
    <row r="999" spans="72:149" ht="12.75" customHeight="1" x14ac:dyDescent="0.3"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</row>
    <row r="1000" spans="72:149" ht="12.75" customHeight="1" x14ac:dyDescent="0.3"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</row>
  </sheetData>
  <mergeCells count="56">
    <mergeCell ref="DT7:EF7"/>
    <mergeCell ref="EG7:ES7"/>
    <mergeCell ref="DT6:ES6"/>
    <mergeCell ref="D7:D8"/>
    <mergeCell ref="E7:E8"/>
    <mergeCell ref="F7:F8"/>
    <mergeCell ref="G7:G8"/>
    <mergeCell ref="H7:H8"/>
    <mergeCell ref="I7:I8"/>
    <mergeCell ref="J7:J8"/>
    <mergeCell ref="K7:K8"/>
    <mergeCell ref="P6:P8"/>
    <mergeCell ref="Q6:Q8"/>
    <mergeCell ref="R6:R8"/>
    <mergeCell ref="S6:S8"/>
    <mergeCell ref="CG7:CS7"/>
    <mergeCell ref="CT7:DF7"/>
    <mergeCell ref="DG7:DS7"/>
    <mergeCell ref="D6:O6"/>
    <mergeCell ref="T6:AS6"/>
    <mergeCell ref="AT6:BS6"/>
    <mergeCell ref="BT6:CS6"/>
    <mergeCell ref="CT6:DS6"/>
    <mergeCell ref="BG7:BS7"/>
    <mergeCell ref="BT7:CF7"/>
    <mergeCell ref="N7:N8"/>
    <mergeCell ref="O7:O8"/>
    <mergeCell ref="T7:AF7"/>
    <mergeCell ref="AG7:AS7"/>
    <mergeCell ref="AT7:BF7"/>
    <mergeCell ref="A69:A78"/>
    <mergeCell ref="B77:B78"/>
    <mergeCell ref="ET77:ET78"/>
    <mergeCell ref="EU77:EU78"/>
    <mergeCell ref="EV77:EV78"/>
    <mergeCell ref="ET56:ET57"/>
    <mergeCell ref="EU56:EU57"/>
    <mergeCell ref="EV56:EV57"/>
    <mergeCell ref="A58:A68"/>
    <mergeCell ref="B67:B68"/>
    <mergeCell ref="ET67:ET68"/>
    <mergeCell ref="EU67:EU68"/>
    <mergeCell ref="EV67:EV68"/>
    <mergeCell ref="A37:A46"/>
    <mergeCell ref="A47:A57"/>
    <mergeCell ref="B56:B57"/>
    <mergeCell ref="L7:L8"/>
    <mergeCell ref="M7:M8"/>
    <mergeCell ref="A9:A16"/>
    <mergeCell ref="B11:B15"/>
    <mergeCell ref="C11:C15"/>
    <mergeCell ref="A17:A36"/>
    <mergeCell ref="B45:B46"/>
    <mergeCell ref="A6:A8"/>
    <mergeCell ref="B6:B8"/>
    <mergeCell ref="C6:C8"/>
  </mergeCells>
  <pageMargins left="0.23622047244094491" right="0.23622047244094491" top="0.74803149606299213" bottom="0.74803149606299213" header="0" footer="0"/>
  <pageSetup paperSize="8" scale="53" orientation="landscape"/>
  <headerFooter>
    <oddHeader>&amp;RZałącznik nr 2b do Uchwały nr 53/2022000000 z dnia 29.09.2022FF0000 000000r. Nabór 2022-2025</oddHeader>
    <oddFooter>&amp;R&amp;P/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95"/>
  <sheetViews>
    <sheetView tabSelected="1" topLeftCell="A4" workbookViewId="0">
      <selection activeCell="A4" sqref="A4"/>
    </sheetView>
  </sheetViews>
  <sheetFormatPr defaultColWidth="14.3984375" defaultRowHeight="15" customHeight="1" x14ac:dyDescent="0.3"/>
  <cols>
    <col min="1" max="1" width="25.8984375" customWidth="1"/>
    <col min="2" max="2" width="8.69921875" customWidth="1"/>
    <col min="3" max="3" width="56.69921875" customWidth="1"/>
    <col min="4" max="25" width="8.69921875" customWidth="1"/>
  </cols>
  <sheetData>
    <row r="1" spans="1:10" ht="12.75" customHeight="1" x14ac:dyDescent="0.3"/>
    <row r="2" spans="1:10" ht="12.75" customHeight="1" x14ac:dyDescent="0.3">
      <c r="A2" s="444" t="s">
        <v>204</v>
      </c>
      <c r="B2" s="5"/>
      <c r="C2" s="5"/>
      <c r="D2" s="6"/>
      <c r="E2" s="5"/>
      <c r="F2" s="5"/>
      <c r="G2" s="5"/>
      <c r="H2" s="5"/>
      <c r="I2" s="5"/>
      <c r="J2" s="5"/>
    </row>
    <row r="3" spans="1:10" ht="12.75" customHeight="1" x14ac:dyDescent="0.3">
      <c r="A3" s="444"/>
      <c r="B3" s="5"/>
      <c r="C3" s="5"/>
      <c r="D3" s="6"/>
      <c r="E3" s="5"/>
      <c r="F3" s="5"/>
      <c r="G3" s="5"/>
      <c r="H3" s="5"/>
      <c r="I3" s="5"/>
      <c r="J3" s="5"/>
    </row>
    <row r="4" spans="1:10" ht="12.5" customHeight="1" x14ac:dyDescent="0.3">
      <c r="A4" s="444" t="s">
        <v>234</v>
      </c>
      <c r="B4" s="5"/>
      <c r="C4" s="5"/>
      <c r="D4" s="6"/>
      <c r="E4" s="5"/>
      <c r="F4" s="5"/>
      <c r="G4" s="5"/>
      <c r="H4" s="5"/>
      <c r="I4" s="5"/>
      <c r="J4" s="5"/>
    </row>
    <row r="5" spans="1:10" ht="12.5" customHeight="1" x14ac:dyDescent="0.3">
      <c r="A5" s="444" t="s">
        <v>205</v>
      </c>
      <c r="B5" s="5"/>
      <c r="C5" s="5"/>
      <c r="D5" s="6"/>
      <c r="E5" s="5"/>
      <c r="F5" s="5"/>
      <c r="G5" s="5"/>
      <c r="H5" s="5"/>
      <c r="I5" s="5"/>
      <c r="J5" s="5"/>
    </row>
    <row r="6" spans="1:10" ht="13" customHeight="1" thickBot="1" x14ac:dyDescent="0.35">
      <c r="A6" s="444" t="s">
        <v>206</v>
      </c>
      <c r="B6" s="5"/>
      <c r="C6" s="5"/>
      <c r="D6" s="6"/>
      <c r="E6" s="5"/>
      <c r="F6" s="5"/>
      <c r="G6" s="5"/>
      <c r="H6" s="5"/>
      <c r="I6" s="5"/>
      <c r="J6" s="5"/>
    </row>
    <row r="7" spans="1:10" ht="12.75" customHeight="1" thickBot="1" x14ac:dyDescent="0.35">
      <c r="A7" s="517" t="s">
        <v>193</v>
      </c>
      <c r="B7" s="518" t="s">
        <v>207</v>
      </c>
      <c r="C7" s="539" t="s">
        <v>194</v>
      </c>
      <c r="D7" s="540" t="s">
        <v>224</v>
      </c>
      <c r="E7" s="548"/>
      <c r="F7" s="487"/>
      <c r="G7" s="487"/>
      <c r="H7" s="487"/>
      <c r="I7" s="487"/>
      <c r="J7" s="493"/>
    </row>
    <row r="8" spans="1:10" ht="12.75" customHeight="1" thickBot="1" x14ac:dyDescent="0.35">
      <c r="A8" s="481"/>
      <c r="B8" s="481"/>
      <c r="C8" s="484"/>
      <c r="D8" s="541"/>
      <c r="E8" s="445"/>
      <c r="F8" s="486" t="s">
        <v>213</v>
      </c>
      <c r="G8" s="487"/>
      <c r="H8" s="487"/>
      <c r="I8" s="487"/>
      <c r="J8" s="493"/>
    </row>
    <row r="9" spans="1:10" ht="55" customHeight="1" thickBot="1" x14ac:dyDescent="0.35">
      <c r="A9" s="482"/>
      <c r="B9" s="474"/>
      <c r="C9" s="536"/>
      <c r="D9" s="497"/>
      <c r="E9" s="446" t="s">
        <v>195</v>
      </c>
      <c r="F9" s="8" t="s">
        <v>43</v>
      </c>
      <c r="G9" s="447" t="s">
        <v>196</v>
      </c>
      <c r="H9" s="448" t="s">
        <v>197</v>
      </c>
      <c r="I9" s="448" t="s">
        <v>232</v>
      </c>
      <c r="J9" s="448" t="s">
        <v>233</v>
      </c>
    </row>
    <row r="10" spans="1:10" ht="12.75" customHeight="1" x14ac:dyDescent="0.35">
      <c r="A10" s="512" t="s">
        <v>208</v>
      </c>
      <c r="B10" s="513" t="s">
        <v>49</v>
      </c>
      <c r="C10" s="449" t="s">
        <v>217</v>
      </c>
      <c r="D10" s="542" t="s">
        <v>214</v>
      </c>
      <c r="E10" s="42"/>
      <c r="F10" s="38">
        <f>SUM(F11)</f>
        <v>3</v>
      </c>
      <c r="G10" s="39">
        <v>40</v>
      </c>
      <c r="H10" s="40"/>
      <c r="I10" s="39">
        <v>30</v>
      </c>
      <c r="J10" s="40"/>
    </row>
    <row r="11" spans="1:10" ht="12.75" customHeight="1" thickBot="1" x14ac:dyDescent="0.4">
      <c r="A11" s="481"/>
      <c r="B11" s="514"/>
      <c r="C11" s="450" t="s">
        <v>218</v>
      </c>
      <c r="D11" s="497"/>
      <c r="E11" s="55"/>
      <c r="F11" s="69">
        <v>3</v>
      </c>
      <c r="G11" s="60">
        <v>40</v>
      </c>
      <c r="H11" s="54"/>
      <c r="I11" s="60">
        <v>30</v>
      </c>
      <c r="J11" s="54"/>
    </row>
    <row r="12" spans="1:10" ht="54.5" customHeight="1" thickBot="1" x14ac:dyDescent="0.4">
      <c r="A12" s="482"/>
      <c r="B12" s="139"/>
      <c r="C12" s="451" t="s">
        <v>198</v>
      </c>
      <c r="D12" s="452">
        <v>3</v>
      </c>
      <c r="E12" s="148" t="e">
        <f t="shared" ref="E12:J12" si="0">E10+#REF!</f>
        <v>#REF!</v>
      </c>
      <c r="F12" s="141" t="e">
        <f t="shared" si="0"/>
        <v>#REF!</v>
      </c>
      <c r="G12" s="146" t="e">
        <f t="shared" si="0"/>
        <v>#REF!</v>
      </c>
      <c r="H12" s="146" t="e">
        <f t="shared" si="0"/>
        <v>#REF!</v>
      </c>
      <c r="I12" s="146" t="e">
        <f t="shared" si="0"/>
        <v>#REF!</v>
      </c>
      <c r="J12" s="146" t="e">
        <f t="shared" si="0"/>
        <v>#REF!</v>
      </c>
    </row>
    <row r="13" spans="1:10" ht="25" customHeight="1" x14ac:dyDescent="0.35">
      <c r="A13" s="543" t="s">
        <v>209</v>
      </c>
      <c r="B13" s="171" t="s">
        <v>83</v>
      </c>
      <c r="C13" s="453" t="s">
        <v>220</v>
      </c>
      <c r="D13" s="454" t="s">
        <v>199</v>
      </c>
      <c r="E13" s="42"/>
      <c r="F13" s="124">
        <v>2</v>
      </c>
      <c r="G13" s="49">
        <v>20</v>
      </c>
      <c r="H13" s="176"/>
      <c r="I13" s="49">
        <v>30</v>
      </c>
      <c r="J13" s="176"/>
    </row>
    <row r="14" spans="1:10" ht="12.75" customHeight="1" x14ac:dyDescent="0.35">
      <c r="A14" s="481"/>
      <c r="B14" s="171" t="s">
        <v>85</v>
      </c>
      <c r="C14" s="453" t="s">
        <v>231</v>
      </c>
      <c r="D14" s="454" t="s">
        <v>199</v>
      </c>
      <c r="E14" s="42"/>
      <c r="F14" s="124">
        <v>2</v>
      </c>
      <c r="G14" s="49">
        <v>20</v>
      </c>
      <c r="H14" s="176"/>
      <c r="I14" s="49">
        <v>30</v>
      </c>
      <c r="J14" s="176"/>
    </row>
    <row r="15" spans="1:10" ht="12.75" customHeight="1" x14ac:dyDescent="0.35">
      <c r="A15" s="481"/>
      <c r="B15" s="171" t="s">
        <v>87</v>
      </c>
      <c r="C15" s="453" t="s">
        <v>219</v>
      </c>
      <c r="D15" s="454" t="s">
        <v>199</v>
      </c>
      <c r="E15" s="42"/>
      <c r="F15" s="124">
        <v>3</v>
      </c>
      <c r="G15" s="49">
        <v>40</v>
      </c>
      <c r="H15" s="176"/>
      <c r="I15" s="49">
        <v>30</v>
      </c>
      <c r="J15" s="176"/>
    </row>
    <row r="16" spans="1:10" ht="12.75" customHeight="1" thickBot="1" x14ac:dyDescent="0.4">
      <c r="A16" s="481"/>
      <c r="B16" s="171" t="s">
        <v>95</v>
      </c>
      <c r="C16" s="455" t="s">
        <v>221</v>
      </c>
      <c r="D16" s="454" t="s">
        <v>199</v>
      </c>
      <c r="E16" s="201"/>
      <c r="F16" s="200">
        <v>16</v>
      </c>
      <c r="G16" s="192">
        <v>385</v>
      </c>
      <c r="H16" s="193"/>
      <c r="I16" s="192">
        <v>15</v>
      </c>
      <c r="J16" s="193"/>
    </row>
    <row r="17" spans="1:10" ht="60" customHeight="1" thickBot="1" x14ac:dyDescent="0.4">
      <c r="A17" s="482"/>
      <c r="B17" s="456"/>
      <c r="C17" s="457" t="s">
        <v>198</v>
      </c>
      <c r="D17" s="458">
        <v>5</v>
      </c>
      <c r="E17" s="211">
        <f t="shared" ref="E17:J17" si="1">SUM(E13:E16)</f>
        <v>0</v>
      </c>
      <c r="F17" s="208">
        <f t="shared" si="1"/>
        <v>23</v>
      </c>
      <c r="G17" s="209">
        <f t="shared" si="1"/>
        <v>465</v>
      </c>
      <c r="H17" s="209">
        <f t="shared" si="1"/>
        <v>0</v>
      </c>
      <c r="I17" s="209">
        <f t="shared" si="1"/>
        <v>105</v>
      </c>
      <c r="J17" s="209">
        <f t="shared" si="1"/>
        <v>0</v>
      </c>
    </row>
    <row r="18" spans="1:10" ht="12.75" customHeight="1" x14ac:dyDescent="0.35">
      <c r="A18" s="544" t="s">
        <v>210</v>
      </c>
      <c r="B18" s="154" t="s">
        <v>109</v>
      </c>
      <c r="C18" s="459" t="s">
        <v>222</v>
      </c>
      <c r="D18" s="454" t="s">
        <v>200</v>
      </c>
      <c r="E18" s="35"/>
      <c r="F18" s="113">
        <v>2</v>
      </c>
      <c r="G18" s="32">
        <v>20</v>
      </c>
      <c r="H18" s="33"/>
      <c r="I18" s="33"/>
      <c r="J18" s="32">
        <v>30</v>
      </c>
    </row>
    <row r="19" spans="1:10" ht="12.75" customHeight="1" x14ac:dyDescent="0.3">
      <c r="A19" s="545"/>
      <c r="B19" s="171" t="s">
        <v>117</v>
      </c>
      <c r="C19" s="453" t="s">
        <v>225</v>
      </c>
      <c r="D19" s="454" t="s">
        <v>199</v>
      </c>
      <c r="E19" s="244"/>
      <c r="F19" s="183">
        <v>1</v>
      </c>
      <c r="G19" s="122">
        <v>10</v>
      </c>
      <c r="H19" s="182"/>
      <c r="I19" s="182"/>
      <c r="J19" s="122">
        <v>15</v>
      </c>
    </row>
    <row r="20" spans="1:10" ht="12.75" customHeight="1" thickBot="1" x14ac:dyDescent="0.4">
      <c r="A20" s="545"/>
      <c r="B20" s="171" t="s">
        <v>120</v>
      </c>
      <c r="C20" s="453" t="s">
        <v>223</v>
      </c>
      <c r="D20" s="454" t="s">
        <v>199</v>
      </c>
      <c r="E20" s="42"/>
      <c r="F20" s="124">
        <v>1</v>
      </c>
      <c r="G20" s="49">
        <v>10</v>
      </c>
      <c r="H20" s="176"/>
      <c r="I20" s="49">
        <v>15</v>
      </c>
      <c r="J20" s="176"/>
    </row>
    <row r="21" spans="1:10" ht="12.75" customHeight="1" thickBot="1" x14ac:dyDescent="0.4">
      <c r="A21" s="545"/>
      <c r="B21" s="460"/>
      <c r="C21" s="461" t="s">
        <v>198</v>
      </c>
      <c r="D21" s="452">
        <v>2</v>
      </c>
      <c r="E21" s="232">
        <f t="shared" ref="E21:J21" si="2">SUM(E18:E20)</f>
        <v>0</v>
      </c>
      <c r="F21" s="229">
        <f t="shared" si="2"/>
        <v>4</v>
      </c>
      <c r="G21" s="230">
        <f t="shared" si="2"/>
        <v>40</v>
      </c>
      <c r="H21" s="230">
        <f t="shared" si="2"/>
        <v>0</v>
      </c>
      <c r="I21" s="230">
        <f t="shared" si="2"/>
        <v>15</v>
      </c>
      <c r="J21" s="230">
        <f t="shared" si="2"/>
        <v>45</v>
      </c>
    </row>
    <row r="22" spans="1:10" ht="55.5" customHeight="1" thickBot="1" x14ac:dyDescent="0.4">
      <c r="A22" s="546"/>
      <c r="B22" s="139"/>
      <c r="C22" s="462" t="s">
        <v>201</v>
      </c>
      <c r="D22" s="458" t="e">
        <f t="shared" ref="D22:J22" si="3">D12+D17+#REF!+D21</f>
        <v>#REF!</v>
      </c>
      <c r="E22" s="237" t="e">
        <f t="shared" si="3"/>
        <v>#REF!</v>
      </c>
      <c r="F22" s="206" t="e">
        <f t="shared" si="3"/>
        <v>#REF!</v>
      </c>
      <c r="G22" s="142" t="e">
        <f t="shared" si="3"/>
        <v>#REF!</v>
      </c>
      <c r="H22" s="142" t="e">
        <f t="shared" si="3"/>
        <v>#REF!</v>
      </c>
      <c r="I22" s="142" t="e">
        <f t="shared" si="3"/>
        <v>#REF!</v>
      </c>
      <c r="J22" s="142" t="e">
        <f t="shared" si="3"/>
        <v>#REF!</v>
      </c>
    </row>
    <row r="23" spans="1:10" ht="12.75" customHeight="1" x14ac:dyDescent="0.35">
      <c r="A23" s="547" t="s">
        <v>211</v>
      </c>
      <c r="B23" s="463" t="s">
        <v>115</v>
      </c>
      <c r="C23" s="464" t="s">
        <v>225</v>
      </c>
      <c r="D23" s="454" t="s">
        <v>199</v>
      </c>
      <c r="E23" s="42"/>
      <c r="F23" s="124">
        <v>1</v>
      </c>
      <c r="G23" s="49">
        <v>10</v>
      </c>
      <c r="H23" s="176"/>
      <c r="I23" s="176"/>
      <c r="J23" s="49">
        <v>15</v>
      </c>
    </row>
    <row r="24" spans="1:10" ht="12.75" customHeight="1" x14ac:dyDescent="0.35">
      <c r="A24" s="481"/>
      <c r="B24" s="171" t="s">
        <v>117</v>
      </c>
      <c r="C24" s="453" t="s">
        <v>226</v>
      </c>
      <c r="D24" s="454" t="s">
        <v>199</v>
      </c>
      <c r="E24" s="42"/>
      <c r="F24" s="124">
        <v>1</v>
      </c>
      <c r="G24" s="49">
        <v>10</v>
      </c>
      <c r="H24" s="176"/>
      <c r="I24" s="176"/>
      <c r="J24" s="49">
        <v>15</v>
      </c>
    </row>
    <row r="25" spans="1:10" ht="12.75" customHeight="1" x14ac:dyDescent="0.35">
      <c r="A25" s="481"/>
      <c r="B25" s="171" t="s">
        <v>120</v>
      </c>
      <c r="C25" s="453" t="s">
        <v>230</v>
      </c>
      <c r="D25" s="454" t="s">
        <v>199</v>
      </c>
      <c r="E25" s="42"/>
      <c r="F25" s="124">
        <v>2</v>
      </c>
      <c r="G25" s="49">
        <v>20</v>
      </c>
      <c r="H25" s="176"/>
      <c r="I25" s="176"/>
      <c r="J25" s="49">
        <v>30</v>
      </c>
    </row>
    <row r="26" spans="1:10" ht="12.75" customHeight="1" thickBot="1" x14ac:dyDescent="0.4">
      <c r="A26" s="481"/>
      <c r="B26" s="171" t="s">
        <v>124</v>
      </c>
      <c r="C26" s="453" t="s">
        <v>229</v>
      </c>
      <c r="D26" s="454" t="s">
        <v>200</v>
      </c>
      <c r="E26" s="42"/>
      <c r="F26" s="124">
        <v>2</v>
      </c>
      <c r="G26" s="49">
        <v>20</v>
      </c>
      <c r="H26" s="176"/>
      <c r="I26" s="176"/>
      <c r="J26" s="49">
        <v>30</v>
      </c>
    </row>
    <row r="27" spans="1:10" ht="12.75" customHeight="1" thickBot="1" x14ac:dyDescent="0.4">
      <c r="A27" s="481"/>
      <c r="B27" s="465"/>
      <c r="C27" s="461" t="s">
        <v>198</v>
      </c>
      <c r="D27" s="452">
        <v>2</v>
      </c>
      <c r="E27" s="232">
        <f t="shared" ref="E27:J27" si="4">SUM(E23:E26)</f>
        <v>0</v>
      </c>
      <c r="F27" s="229">
        <f t="shared" si="4"/>
        <v>6</v>
      </c>
      <c r="G27" s="230">
        <f t="shared" si="4"/>
        <v>60</v>
      </c>
      <c r="H27" s="230">
        <f t="shared" si="4"/>
        <v>0</v>
      </c>
      <c r="I27" s="230">
        <f t="shared" si="4"/>
        <v>0</v>
      </c>
      <c r="J27" s="230">
        <f t="shared" si="4"/>
        <v>90</v>
      </c>
    </row>
    <row r="28" spans="1:10" ht="81" customHeight="1" thickBot="1" x14ac:dyDescent="0.4">
      <c r="A28" s="482"/>
      <c r="B28" s="466"/>
      <c r="C28" s="462" t="s">
        <v>202</v>
      </c>
      <c r="D28" s="458" t="e">
        <f t="shared" ref="D28:J28" si="5">SUM(D12+D17+#REF!+D27)</f>
        <v>#REF!</v>
      </c>
      <c r="E28" s="237" t="e">
        <f t="shared" si="5"/>
        <v>#REF!</v>
      </c>
      <c r="F28" s="206" t="e">
        <f t="shared" si="5"/>
        <v>#REF!</v>
      </c>
      <c r="G28" s="142" t="e">
        <f t="shared" si="5"/>
        <v>#REF!</v>
      </c>
      <c r="H28" s="142" t="e">
        <f t="shared" si="5"/>
        <v>#REF!</v>
      </c>
      <c r="I28" s="142" t="e">
        <f t="shared" si="5"/>
        <v>#REF!</v>
      </c>
      <c r="J28" s="142" t="e">
        <f t="shared" si="5"/>
        <v>#REF!</v>
      </c>
    </row>
    <row r="29" spans="1:10" ht="12.75" customHeight="1" x14ac:dyDescent="0.35">
      <c r="A29" s="538" t="s">
        <v>212</v>
      </c>
      <c r="B29" s="171" t="s">
        <v>117</v>
      </c>
      <c r="C29" s="459" t="s">
        <v>227</v>
      </c>
      <c r="D29" s="454" t="s">
        <v>200</v>
      </c>
      <c r="E29" s="42"/>
      <c r="F29" s="124">
        <v>6</v>
      </c>
      <c r="G29" s="49">
        <v>90</v>
      </c>
      <c r="H29" s="49">
        <v>30</v>
      </c>
      <c r="I29" s="49">
        <v>30</v>
      </c>
      <c r="J29" s="176"/>
    </row>
    <row r="30" spans="1:10" ht="12.75" customHeight="1" thickBot="1" x14ac:dyDescent="0.35">
      <c r="A30" s="481"/>
      <c r="B30" s="171" t="s">
        <v>120</v>
      </c>
      <c r="C30" s="453" t="s">
        <v>228</v>
      </c>
      <c r="D30" s="454" t="s">
        <v>199</v>
      </c>
      <c r="E30" s="244"/>
      <c r="F30" s="183">
        <v>2</v>
      </c>
      <c r="G30" s="122">
        <v>35</v>
      </c>
      <c r="H30" s="182"/>
      <c r="I30" s="122">
        <v>15</v>
      </c>
      <c r="J30" s="182"/>
    </row>
    <row r="31" spans="1:10" ht="12.75" customHeight="1" thickBot="1" x14ac:dyDescent="0.4">
      <c r="A31" s="481"/>
      <c r="B31" s="465"/>
      <c r="C31" s="461" t="s">
        <v>198</v>
      </c>
      <c r="D31" s="452">
        <v>3</v>
      </c>
      <c r="E31" s="232">
        <f t="shared" ref="E31:J31" si="6">SUM(E29:E30)</f>
        <v>0</v>
      </c>
      <c r="F31" s="229">
        <f t="shared" si="6"/>
        <v>8</v>
      </c>
      <c r="G31" s="230">
        <f t="shared" si="6"/>
        <v>125</v>
      </c>
      <c r="H31" s="230">
        <f t="shared" si="6"/>
        <v>30</v>
      </c>
      <c r="I31" s="230">
        <f t="shared" si="6"/>
        <v>45</v>
      </c>
      <c r="J31" s="230">
        <f t="shared" si="6"/>
        <v>0</v>
      </c>
    </row>
    <row r="32" spans="1:10" ht="85.5" customHeight="1" thickBot="1" x14ac:dyDescent="0.4">
      <c r="A32" s="482"/>
      <c r="B32" s="467"/>
      <c r="C32" s="461" t="s">
        <v>203</v>
      </c>
      <c r="D32" s="458" t="e">
        <f>SUM(D12+D17+#REF!+D31)</f>
        <v>#REF!</v>
      </c>
      <c r="E32" s="279" t="e">
        <f>SUM(E12+E17+#REF!+E31)</f>
        <v>#REF!</v>
      </c>
      <c r="F32" s="206" t="e">
        <f>SUM(F12+F17+#REF!+F31)</f>
        <v>#REF!</v>
      </c>
      <c r="G32" s="142" t="e">
        <f>SUM(G12+G17+#REF!+G31)</f>
        <v>#REF!</v>
      </c>
      <c r="H32" s="142" t="e">
        <f>SUM(H12+H17+#REF!+H31)</f>
        <v>#REF!</v>
      </c>
      <c r="I32" s="142" t="e">
        <f>SUM(I12+I17+#REF!+I31)</f>
        <v>#REF!</v>
      </c>
      <c r="J32" s="142" t="e">
        <f>SUM(J12+J17+#REF!+J31)</f>
        <v>#REF!</v>
      </c>
    </row>
    <row r="33" spans="2:2" ht="12.75" customHeight="1" x14ac:dyDescent="0.3"/>
    <row r="34" spans="2:2" ht="12.75" customHeight="1" x14ac:dyDescent="0.3"/>
    <row r="35" spans="2:2" ht="12.75" customHeight="1" x14ac:dyDescent="0.3">
      <c r="B35" s="468"/>
    </row>
    <row r="36" spans="2:2" ht="12.75" customHeight="1" x14ac:dyDescent="0.3">
      <c r="B36" s="468" t="s">
        <v>216</v>
      </c>
    </row>
    <row r="37" spans="2:2" ht="12.75" customHeight="1" x14ac:dyDescent="0.3">
      <c r="B37" s="469" t="s">
        <v>215</v>
      </c>
    </row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</sheetData>
  <mergeCells count="13">
    <mergeCell ref="E7:J7"/>
    <mergeCell ref="F8:J8"/>
    <mergeCell ref="A10:A12"/>
    <mergeCell ref="B10:B11"/>
    <mergeCell ref="A29:A32"/>
    <mergeCell ref="A7:A9"/>
    <mergeCell ref="B7:B9"/>
    <mergeCell ref="C7:C9"/>
    <mergeCell ref="D7:D9"/>
    <mergeCell ref="D10:D11"/>
    <mergeCell ref="A13:A17"/>
    <mergeCell ref="A18:A22"/>
    <mergeCell ref="A23:A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OKŁADKA</vt:lpstr>
      <vt:lpstr>Filologia_poziom komunikatywny</vt:lpstr>
      <vt:lpstr>Filologia_poziom podstawowy</vt:lpstr>
      <vt:lpstr>Język angielski sem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Systemy Informacyjne</dc:creator>
  <cp:lastModifiedBy>Sylwia</cp:lastModifiedBy>
  <dcterms:created xsi:type="dcterms:W3CDTF">2008-10-20T20:50:27Z</dcterms:created>
  <dcterms:modified xsi:type="dcterms:W3CDTF">2023-11-13T12:20:02Z</dcterms:modified>
</cp:coreProperties>
</file>